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89" activeTab="7"/>
  </bookViews>
  <sheets>
    <sheet name="Приложение 1" sheetId="17" r:id="rId1"/>
    <sheet name="Приложение 2" sheetId="15" r:id="rId2"/>
    <sheet name="Приложение 3" sheetId="58" r:id="rId3"/>
    <sheet name="Приложение 4" sheetId="18" r:id="rId4"/>
    <sheet name="Приложение 5" sheetId="20" r:id="rId5"/>
    <sheet name="Приложение 6" sheetId="51" r:id="rId6"/>
    <sheet name="Приложение 7" sheetId="55" r:id="rId7"/>
    <sheet name="Приложение 8" sheetId="52" r:id="rId8"/>
    <sheet name="Перечень" sheetId="37" r:id="rId9"/>
    <sheet name="Лист1" sheetId="59" r:id="rId10"/>
  </sheets>
  <externalReferences>
    <externalReference r:id="rId11"/>
  </externalReference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5" hidden="1">'Приложение 6'!$A$6:$M$117</definedName>
    <definedName name="_xlnm._FilterDatabase" localSheetId="6" hidden="1">'Приложение 7'!$A$6:$N$93</definedName>
    <definedName name="_xlnm.Print_Area" localSheetId="0">'Приложение 1'!$A$1:$C$59</definedName>
    <definedName name="_xlnm.Print_Area" localSheetId="1">'Приложение 2'!$A$1:$C$8</definedName>
    <definedName name="_xlnm.Print_Area" localSheetId="2">'Приложение 3'!$A$1:$E$12</definedName>
    <definedName name="_xlnm.Print_Area" localSheetId="3">'Приложение 4'!$A$1:$F$35</definedName>
    <definedName name="_xlnm.Print_Area" localSheetId="4">'Приложение 5'!$A$1:$C$67</definedName>
    <definedName name="_xlnm.Print_Area" localSheetId="5">'Приложение 6'!$A$1:$J$123</definedName>
    <definedName name="_xlnm.Print_Area" localSheetId="6">'Приложение 7'!$A$1:$K$121</definedName>
    <definedName name="_xlnm.Print_Area">#REF!</definedName>
    <definedName name="п" localSheetId="5">#REF!</definedName>
    <definedName name="п" localSheetId="6">#REF!</definedName>
    <definedName name="п">#REF!</definedName>
    <definedName name="пр" localSheetId="6">#REF!</definedName>
    <definedName name="пр">#REF!</definedName>
    <definedName name="приложение8" localSheetId="5">#REF!</definedName>
    <definedName name="приложение8" localSheetId="6">#REF!</definedName>
    <definedName name="приложение8">#REF!</definedName>
  </definedNames>
  <calcPr calcId="144525"/>
</workbook>
</file>

<file path=xl/calcChain.xml><?xml version="1.0" encoding="utf-8"?>
<calcChain xmlns="http://schemas.openxmlformats.org/spreadsheetml/2006/main">
  <c r="C18" i="52" l="1"/>
  <c r="K85" i="55"/>
  <c r="K84" i="55"/>
  <c r="K57" i="55"/>
  <c r="K58" i="55"/>
  <c r="K59" i="55"/>
  <c r="K60" i="55"/>
  <c r="I60" i="55"/>
  <c r="H60" i="55"/>
  <c r="G60" i="55"/>
  <c r="F60" i="55"/>
  <c r="I59" i="55"/>
  <c r="H59" i="55"/>
  <c r="G59" i="55" s="1"/>
  <c r="F59" i="55"/>
  <c r="I58" i="55"/>
  <c r="H58" i="55"/>
  <c r="F58" i="55"/>
  <c r="G58" i="55" s="1"/>
  <c r="I57" i="55"/>
  <c r="H57" i="55"/>
  <c r="F57" i="55"/>
  <c r="G57" i="55" s="1"/>
  <c r="I56" i="55"/>
  <c r="H56" i="55"/>
  <c r="G56" i="55"/>
  <c r="F56" i="55"/>
  <c r="K89" i="55"/>
  <c r="H89" i="55" l="1"/>
  <c r="H88" i="55"/>
  <c r="H87" i="55" s="1"/>
  <c r="H86" i="55" s="1"/>
  <c r="K92" i="55"/>
  <c r="K99" i="55"/>
  <c r="K98" i="55"/>
  <c r="K66" i="55"/>
  <c r="C14" i="20"/>
  <c r="C31" i="20"/>
  <c r="J47" i="51"/>
  <c r="J46" i="51" s="1"/>
  <c r="I90" i="51" l="1"/>
  <c r="H90" i="51"/>
  <c r="J40" i="51"/>
  <c r="J58" i="51"/>
  <c r="J57" i="51" s="1"/>
  <c r="I57" i="51" s="1"/>
  <c r="I61" i="51"/>
  <c r="I60" i="51"/>
  <c r="I59" i="51"/>
  <c r="J89" i="51" l="1"/>
  <c r="I58" i="51"/>
  <c r="J88" i="51" l="1"/>
  <c r="J85" i="55"/>
  <c r="G85" i="55"/>
  <c r="J84" i="55"/>
  <c r="G84" i="55"/>
  <c r="K83" i="55"/>
  <c r="K82" i="55" s="1"/>
  <c r="K81" i="55" s="1"/>
  <c r="I83" i="55"/>
  <c r="H83" i="55"/>
  <c r="F83" i="55"/>
  <c r="J87" i="51" l="1"/>
  <c r="J83" i="55"/>
  <c r="G83" i="55"/>
  <c r="K80" i="55"/>
  <c r="I86" i="51" l="1"/>
  <c r="I85" i="51"/>
  <c r="J84" i="51"/>
  <c r="H84" i="51"/>
  <c r="I84" i="51" l="1"/>
  <c r="J83" i="51"/>
  <c r="K54" i="55"/>
  <c r="J54" i="55" s="1"/>
  <c r="G54" i="55"/>
  <c r="G53" i="55"/>
  <c r="J54" i="51"/>
  <c r="I54" i="51" s="1"/>
  <c r="I55" i="51"/>
  <c r="K53" i="55" l="1"/>
  <c r="J53" i="55" s="1"/>
  <c r="K51" i="55" l="1"/>
  <c r="K50" i="55"/>
  <c r="K47" i="55" s="1"/>
  <c r="K46" i="55" s="1"/>
  <c r="K45" i="55" s="1"/>
  <c r="K44" i="55" s="1"/>
  <c r="I51" i="51" l="1"/>
  <c r="J52" i="51"/>
  <c r="I63" i="55" l="1"/>
  <c r="I62" i="55" s="1"/>
  <c r="I61" i="55" s="1"/>
  <c r="J98" i="55"/>
  <c r="J99" i="55"/>
  <c r="J101" i="55"/>
  <c r="J107" i="55"/>
  <c r="J111" i="55"/>
  <c r="J120" i="55"/>
  <c r="I119" i="55"/>
  <c r="J119" i="55" s="1"/>
  <c r="I116" i="55"/>
  <c r="I115" i="55" s="1"/>
  <c r="I114" i="55" s="1"/>
  <c r="I110" i="55"/>
  <c r="I109" i="55" s="1"/>
  <c r="I100" i="55"/>
  <c r="I97" i="55"/>
  <c r="I91" i="55"/>
  <c r="I90" i="55" s="1"/>
  <c r="I82" i="55" s="1"/>
  <c r="I72" i="55"/>
  <c r="I71" i="55" s="1"/>
  <c r="I47" i="55"/>
  <c r="I46" i="55"/>
  <c r="I45" i="55" s="1"/>
  <c r="I44" i="55" s="1"/>
  <c r="I43" i="55" s="1"/>
  <c r="I42" i="55" s="1"/>
  <c r="I40" i="55"/>
  <c r="I38" i="55" s="1"/>
  <c r="I39" i="55"/>
  <c r="I36" i="55"/>
  <c r="I35" i="55"/>
  <c r="I29" i="55"/>
  <c r="I26" i="55"/>
  <c r="I25" i="55" s="1"/>
  <c r="I24" i="55" s="1"/>
  <c r="I19" i="55"/>
  <c r="I18" i="55" s="1"/>
  <c r="I17" i="55" s="1"/>
  <c r="I16" i="55" s="1"/>
  <c r="I13" i="55"/>
  <c r="I12" i="55" s="1"/>
  <c r="I11" i="55"/>
  <c r="I10" i="55" s="1"/>
  <c r="I9" i="55" s="1"/>
  <c r="H120" i="51"/>
  <c r="H73" i="51"/>
  <c r="I66" i="51"/>
  <c r="I67" i="51"/>
  <c r="I74" i="51"/>
  <c r="I80" i="51"/>
  <c r="H47" i="51"/>
  <c r="H46" i="51" s="1"/>
  <c r="H45" i="51" s="1"/>
  <c r="H44" i="51" s="1"/>
  <c r="H43" i="51" s="1"/>
  <c r="H42" i="51" s="1"/>
  <c r="I37" i="55" l="1"/>
  <c r="I96" i="55"/>
  <c r="I95" i="55" s="1"/>
  <c r="I94" i="55" s="1"/>
  <c r="I93" i="55" s="1"/>
  <c r="J110" i="55"/>
  <c r="I81" i="55"/>
  <c r="J82" i="55"/>
  <c r="I70" i="55"/>
  <c r="I69" i="55" s="1"/>
  <c r="H71" i="51"/>
  <c r="H70" i="51" s="1"/>
  <c r="H72" i="51"/>
  <c r="I23" i="55"/>
  <c r="I8" i="55" s="1"/>
  <c r="I7" i="55" s="1"/>
  <c r="I22" i="55"/>
  <c r="I113" i="55"/>
  <c r="I112" i="55"/>
  <c r="I108" i="55" s="1"/>
  <c r="K118" i="55"/>
  <c r="J118" i="55" s="1"/>
  <c r="K117" i="55"/>
  <c r="J117" i="55" s="1"/>
  <c r="K65" i="55"/>
  <c r="K64" i="55"/>
  <c r="K49" i="55"/>
  <c r="K48" i="55"/>
  <c r="K28" i="55"/>
  <c r="K27" i="55"/>
  <c r="K15" i="55"/>
  <c r="K14" i="55"/>
  <c r="K26" i="55" l="1"/>
  <c r="K25" i="55" s="1"/>
  <c r="I80" i="55"/>
  <c r="J80" i="55" s="1"/>
  <c r="J81" i="55"/>
  <c r="I121" i="55"/>
  <c r="K13" i="55" l="1"/>
  <c r="K12" i="55" s="1"/>
  <c r="K11" i="55" s="1"/>
  <c r="K10" i="55" s="1"/>
  <c r="C19" i="52" s="1"/>
  <c r="K106" i="55" l="1"/>
  <c r="J106" i="55" s="1"/>
  <c r="K116" i="55"/>
  <c r="K97" i="55"/>
  <c r="J97" i="55" s="1"/>
  <c r="K78" i="55"/>
  <c r="J78" i="55" s="1"/>
  <c r="K63" i="55"/>
  <c r="K62" i="55" s="1"/>
  <c r="K40" i="55"/>
  <c r="K39" i="55" s="1"/>
  <c r="K38" i="55" s="1"/>
  <c r="K37" i="55" s="1"/>
  <c r="K36" i="55" s="1"/>
  <c r="K109" i="55"/>
  <c r="J109" i="55" s="1"/>
  <c r="K100" i="55"/>
  <c r="J100" i="55" s="1"/>
  <c r="G120" i="55"/>
  <c r="G119" i="55"/>
  <c r="G118" i="55"/>
  <c r="G117" i="55"/>
  <c r="H116" i="55"/>
  <c r="H115" i="55" s="1"/>
  <c r="F116" i="55"/>
  <c r="G116" i="55" s="1"/>
  <c r="G111" i="55"/>
  <c r="H110" i="55"/>
  <c r="H109" i="55" s="1"/>
  <c r="F110" i="55"/>
  <c r="G107" i="55"/>
  <c r="H106" i="55"/>
  <c r="F106" i="55"/>
  <c r="F105" i="55" s="1"/>
  <c r="F103" i="55" s="1"/>
  <c r="F102" i="55" s="1"/>
  <c r="G101" i="55"/>
  <c r="H100" i="55"/>
  <c r="F100" i="55"/>
  <c r="G99" i="55"/>
  <c r="G98" i="55"/>
  <c r="H97" i="55"/>
  <c r="H96" i="55" s="1"/>
  <c r="F97" i="55"/>
  <c r="G97" i="55" s="1"/>
  <c r="G92" i="55"/>
  <c r="H91" i="55"/>
  <c r="H90" i="55" s="1"/>
  <c r="H82" i="55" s="1"/>
  <c r="F91" i="55"/>
  <c r="F90" i="55" s="1"/>
  <c r="F82" i="55" s="1"/>
  <c r="F81" i="55" s="1"/>
  <c r="F80" i="55" s="1"/>
  <c r="H78" i="55"/>
  <c r="H77" i="55" s="1"/>
  <c r="H76" i="55" s="1"/>
  <c r="H75" i="55" s="1"/>
  <c r="H74" i="55" s="1"/>
  <c r="K72" i="55"/>
  <c r="H72" i="55"/>
  <c r="H71" i="55" s="1"/>
  <c r="H70" i="55" s="1"/>
  <c r="H69" i="55" s="1"/>
  <c r="H68" i="55" s="1"/>
  <c r="J66" i="55"/>
  <c r="G66" i="55"/>
  <c r="G65" i="55"/>
  <c r="G64" i="55"/>
  <c r="H63" i="55"/>
  <c r="F63" i="55"/>
  <c r="F62" i="55" s="1"/>
  <c r="F61" i="55" s="1"/>
  <c r="J52" i="55"/>
  <c r="G52" i="55"/>
  <c r="J51" i="55"/>
  <c r="G51" i="55"/>
  <c r="G50" i="55"/>
  <c r="G49" i="55"/>
  <c r="G48" i="55"/>
  <c r="H47" i="55"/>
  <c r="G47" i="55" s="1"/>
  <c r="G41" i="55"/>
  <c r="H40" i="55"/>
  <c r="F40" i="55"/>
  <c r="F39" i="55" s="1"/>
  <c r="H37" i="55"/>
  <c r="H35" i="55"/>
  <c r="F35" i="55"/>
  <c r="J34" i="55"/>
  <c r="G34" i="55"/>
  <c r="G33" i="55"/>
  <c r="K32" i="55"/>
  <c r="G32" i="55"/>
  <c r="J31" i="55"/>
  <c r="G31" i="55"/>
  <c r="J55" i="55"/>
  <c r="G55" i="55"/>
  <c r="J30" i="55"/>
  <c r="G30" i="55"/>
  <c r="J29" i="55"/>
  <c r="H29" i="55"/>
  <c r="F29" i="55"/>
  <c r="J28" i="55"/>
  <c r="G28" i="55"/>
  <c r="J27" i="55"/>
  <c r="G27" i="55"/>
  <c r="K24" i="55"/>
  <c r="H26" i="55"/>
  <c r="F26" i="55"/>
  <c r="G21" i="55"/>
  <c r="G20" i="55"/>
  <c r="J19" i="55"/>
  <c r="H19" i="55"/>
  <c r="G19" i="55" s="1"/>
  <c r="F19" i="55"/>
  <c r="J18" i="55"/>
  <c r="F18" i="55"/>
  <c r="F17" i="55" s="1"/>
  <c r="F16" i="55" s="1"/>
  <c r="K17" i="55"/>
  <c r="K16" i="55" s="1"/>
  <c r="G15" i="55"/>
  <c r="G14" i="55"/>
  <c r="J13" i="55"/>
  <c r="H13" i="55"/>
  <c r="F13" i="55"/>
  <c r="F12" i="55" s="1"/>
  <c r="J12" i="55"/>
  <c r="H11" i="55"/>
  <c r="F11" i="55"/>
  <c r="F10" i="55" s="1"/>
  <c r="F9" i="55" s="1"/>
  <c r="G11" i="55" l="1"/>
  <c r="G35" i="55"/>
  <c r="F36" i="55"/>
  <c r="G40" i="55"/>
  <c r="G82" i="55"/>
  <c r="H81" i="55"/>
  <c r="H36" i="55"/>
  <c r="G36" i="55" s="1"/>
  <c r="F38" i="55"/>
  <c r="K77" i="55"/>
  <c r="J77" i="55" s="1"/>
  <c r="F115" i="55"/>
  <c r="F114" i="55" s="1"/>
  <c r="F37" i="55"/>
  <c r="G37" i="55" s="1"/>
  <c r="F96" i="55"/>
  <c r="F95" i="55" s="1"/>
  <c r="F94" i="55" s="1"/>
  <c r="F93" i="55" s="1"/>
  <c r="K96" i="55"/>
  <c r="G29" i="55"/>
  <c r="K115" i="55"/>
  <c r="J116" i="55"/>
  <c r="G106" i="55"/>
  <c r="F25" i="55"/>
  <c r="F24" i="55" s="1"/>
  <c r="F22" i="55" s="1"/>
  <c r="F8" i="55" s="1"/>
  <c r="H46" i="55"/>
  <c r="G46" i="55" s="1"/>
  <c r="H43" i="55"/>
  <c r="G43" i="55" s="1"/>
  <c r="J45" i="55"/>
  <c r="J46" i="55"/>
  <c r="H18" i="55"/>
  <c r="G18" i="55" s="1"/>
  <c r="K35" i="55"/>
  <c r="J24" i="55"/>
  <c r="K23" i="55"/>
  <c r="K22" i="55" s="1"/>
  <c r="J25" i="55"/>
  <c r="J32" i="55"/>
  <c r="J26" i="55"/>
  <c r="J65" i="55"/>
  <c r="H45" i="55"/>
  <c r="J50" i="55"/>
  <c r="G63" i="55"/>
  <c r="H105" i="55"/>
  <c r="K105" i="55"/>
  <c r="G13" i="55"/>
  <c r="J17" i="55"/>
  <c r="K76" i="55"/>
  <c r="H95" i="55"/>
  <c r="H94" i="55" s="1"/>
  <c r="H93" i="55" s="1"/>
  <c r="G115" i="55"/>
  <c r="G26" i="55"/>
  <c r="J73" i="55"/>
  <c r="G100" i="55"/>
  <c r="G110" i="55"/>
  <c r="H114" i="55"/>
  <c r="H113" i="55" s="1"/>
  <c r="H67" i="55"/>
  <c r="F112" i="55"/>
  <c r="F113" i="55"/>
  <c r="J41" i="55"/>
  <c r="J16" i="55"/>
  <c r="F23" i="55"/>
  <c r="K71" i="55"/>
  <c r="G90" i="55"/>
  <c r="H25" i="55"/>
  <c r="H38" i="55"/>
  <c r="H39" i="55"/>
  <c r="G39" i="55" s="1"/>
  <c r="G91" i="55"/>
  <c r="H10" i="55"/>
  <c r="H12" i="55"/>
  <c r="G12" i="55" s="1"/>
  <c r="H62" i="55"/>
  <c r="J11" i="55"/>
  <c r="F109" i="55"/>
  <c r="G38" i="55" l="1"/>
  <c r="G96" i="55"/>
  <c r="G93" i="55"/>
  <c r="G113" i="55"/>
  <c r="G81" i="55"/>
  <c r="H80" i="55"/>
  <c r="G80" i="55" s="1"/>
  <c r="H112" i="55"/>
  <c r="G112" i="55" s="1"/>
  <c r="G114" i="55"/>
  <c r="H17" i="55"/>
  <c r="J76" i="55"/>
  <c r="K75" i="55"/>
  <c r="K74" i="55" s="1"/>
  <c r="H42" i="55"/>
  <c r="G42" i="55" s="1"/>
  <c r="J96" i="55"/>
  <c r="K95" i="55"/>
  <c r="K114" i="55"/>
  <c r="J115" i="55"/>
  <c r="K104" i="55"/>
  <c r="J105" i="55"/>
  <c r="G94" i="55"/>
  <c r="K43" i="55"/>
  <c r="K42" i="55" s="1"/>
  <c r="J42" i="55" s="1"/>
  <c r="J44" i="55"/>
  <c r="J64" i="55"/>
  <c r="F108" i="55"/>
  <c r="G95" i="55"/>
  <c r="G105" i="55"/>
  <c r="H103" i="55"/>
  <c r="H104" i="55"/>
  <c r="G45" i="55"/>
  <c r="H44" i="55"/>
  <c r="G44" i="55" s="1"/>
  <c r="F7" i="55"/>
  <c r="G7" i="55" s="1"/>
  <c r="F121" i="55"/>
  <c r="H9" i="55"/>
  <c r="G10" i="55"/>
  <c r="J10" i="55"/>
  <c r="K9" i="55"/>
  <c r="J72" i="55"/>
  <c r="G25" i="55"/>
  <c r="H24" i="55"/>
  <c r="K70" i="55"/>
  <c r="J71" i="55"/>
  <c r="H61" i="55"/>
  <c r="G61" i="55" s="1"/>
  <c r="G62" i="55"/>
  <c r="J15" i="55"/>
  <c r="J14" i="55"/>
  <c r="H16" i="55"/>
  <c r="G16" i="55" s="1"/>
  <c r="G17" i="55"/>
  <c r="J23" i="55"/>
  <c r="G109" i="55"/>
  <c r="H108" i="55" l="1"/>
  <c r="G108" i="55" s="1"/>
  <c r="J70" i="55"/>
  <c r="K69" i="55"/>
  <c r="J74" i="55"/>
  <c r="K8" i="55"/>
  <c r="K121" i="55" s="1"/>
  <c r="K94" i="55"/>
  <c r="J95" i="55"/>
  <c r="K113" i="55"/>
  <c r="J114" i="55"/>
  <c r="K103" i="55"/>
  <c r="J104" i="55"/>
  <c r="J43" i="55"/>
  <c r="G103" i="55"/>
  <c r="H102" i="55"/>
  <c r="G102" i="55" s="1"/>
  <c r="J63" i="55"/>
  <c r="J9" i="55"/>
  <c r="J22" i="55"/>
  <c r="J92" i="55"/>
  <c r="K91" i="55"/>
  <c r="H22" i="55"/>
  <c r="G22" i="55" s="1"/>
  <c r="G24" i="55"/>
  <c r="H23" i="55"/>
  <c r="G23" i="55" s="1"/>
  <c r="G9" i="55"/>
  <c r="K7" i="55" l="1"/>
  <c r="K68" i="55"/>
  <c r="J69" i="55"/>
  <c r="J94" i="55"/>
  <c r="K93" i="55"/>
  <c r="J93" i="55" s="1"/>
  <c r="H8" i="55"/>
  <c r="H121" i="55" s="1"/>
  <c r="G121" i="55" s="1"/>
  <c r="K112" i="55"/>
  <c r="J113" i="55"/>
  <c r="K102" i="55"/>
  <c r="J102" i="55" s="1"/>
  <c r="J103" i="55"/>
  <c r="J8" i="55"/>
  <c r="J62" i="55"/>
  <c r="K61" i="55"/>
  <c r="J91" i="55"/>
  <c r="K90" i="55"/>
  <c r="J21" i="55"/>
  <c r="K20" i="55"/>
  <c r="J61" i="55" l="1"/>
  <c r="K56" i="55"/>
  <c r="J90" i="55"/>
  <c r="J68" i="55"/>
  <c r="K67" i="55"/>
  <c r="J67" i="55" s="1"/>
  <c r="G8" i="55"/>
  <c r="J112" i="55"/>
  <c r="J121" i="55"/>
  <c r="J79" i="55"/>
  <c r="J20" i="55"/>
  <c r="J7" i="55"/>
  <c r="J89" i="55" l="1"/>
  <c r="K88" i="55"/>
  <c r="J108" i="55"/>
  <c r="J75" i="55"/>
  <c r="J88" i="55" l="1"/>
  <c r="K87" i="55"/>
  <c r="J79" i="51"/>
  <c r="I79" i="51" s="1"/>
  <c r="J73" i="51"/>
  <c r="I73" i="51" s="1"/>
  <c r="I52" i="51"/>
  <c r="I53" i="51"/>
  <c r="H40" i="51"/>
  <c r="H38" i="51" s="1"/>
  <c r="J36" i="51"/>
  <c r="K86" i="55" l="1"/>
  <c r="J86" i="55" s="1"/>
  <c r="J87" i="55"/>
  <c r="J72" i="51"/>
  <c r="J78" i="51"/>
  <c r="H39" i="51"/>
  <c r="H37" i="51"/>
  <c r="I40" i="51"/>
  <c r="H36" i="51"/>
  <c r="I36" i="51" s="1"/>
  <c r="J37" i="51"/>
  <c r="J39" i="51"/>
  <c r="J38" i="51"/>
  <c r="I38" i="51" s="1"/>
  <c r="I72" i="51" l="1"/>
  <c r="J71" i="51"/>
  <c r="I78" i="51"/>
  <c r="J77" i="51"/>
  <c r="I37" i="51"/>
  <c r="I39" i="51"/>
  <c r="I71" i="51" l="1"/>
  <c r="J70" i="51"/>
  <c r="I77" i="51"/>
  <c r="J76" i="51"/>
  <c r="F20" i="18"/>
  <c r="I70" i="51" l="1"/>
  <c r="J69" i="51"/>
  <c r="I69" i="51" s="1"/>
  <c r="I76" i="51"/>
  <c r="J75" i="51"/>
  <c r="J45" i="51"/>
  <c r="J44" i="51" s="1"/>
  <c r="I46" i="51"/>
  <c r="I75" i="51" l="1"/>
  <c r="J68" i="51"/>
  <c r="I68" i="51" s="1"/>
  <c r="I45" i="51"/>
  <c r="F12" i="18"/>
  <c r="I44" i="51" l="1"/>
  <c r="J43" i="51"/>
  <c r="F23" i="18"/>
  <c r="E23" i="18" s="1"/>
  <c r="J11" i="51"/>
  <c r="J10" i="51" s="1"/>
  <c r="J26" i="51"/>
  <c r="J25" i="51" s="1"/>
  <c r="J29" i="51"/>
  <c r="J19" i="51"/>
  <c r="J18" i="51" s="1"/>
  <c r="J17" i="51" s="1"/>
  <c r="J16" i="51" s="1"/>
  <c r="J35" i="51"/>
  <c r="J64" i="51"/>
  <c r="J63" i="51" s="1"/>
  <c r="J98" i="51"/>
  <c r="J101" i="51"/>
  <c r="J111" i="51"/>
  <c r="J110" i="51" s="1"/>
  <c r="J117" i="51"/>
  <c r="J116" i="51" s="1"/>
  <c r="D16" i="18"/>
  <c r="E22" i="18"/>
  <c r="I31" i="51"/>
  <c r="I32" i="51"/>
  <c r="I33" i="51"/>
  <c r="I34" i="51"/>
  <c r="I41" i="51"/>
  <c r="I48" i="51"/>
  <c r="I49" i="51"/>
  <c r="I50" i="51"/>
  <c r="C13" i="20"/>
  <c r="C57" i="20"/>
  <c r="C21" i="20"/>
  <c r="C20" i="20" s="1"/>
  <c r="C9" i="20"/>
  <c r="J92" i="51"/>
  <c r="J91" i="51" s="1"/>
  <c r="H98" i="51"/>
  <c r="J107" i="51"/>
  <c r="J106" i="51" s="1"/>
  <c r="H11" i="51"/>
  <c r="H26" i="51"/>
  <c r="H25" i="51" s="1"/>
  <c r="H29" i="51"/>
  <c r="I29" i="51" s="1"/>
  <c r="H35" i="51"/>
  <c r="H19" i="51"/>
  <c r="H64" i="51"/>
  <c r="H63" i="51" s="1"/>
  <c r="H62" i="51" s="1"/>
  <c r="H92" i="51"/>
  <c r="H91" i="51" s="1"/>
  <c r="H101" i="51"/>
  <c r="H111" i="51"/>
  <c r="I111" i="51" s="1"/>
  <c r="H117" i="51"/>
  <c r="H116" i="51" s="1"/>
  <c r="H115" i="51" s="1"/>
  <c r="I121" i="51"/>
  <c r="I120" i="51"/>
  <c r="I119" i="51"/>
  <c r="I118" i="51"/>
  <c r="I112" i="51"/>
  <c r="I108" i="51"/>
  <c r="I102" i="51"/>
  <c r="I100" i="51"/>
  <c r="I99" i="51"/>
  <c r="I93" i="51"/>
  <c r="I65" i="51"/>
  <c r="I56" i="51"/>
  <c r="I30" i="51"/>
  <c r="I28" i="51"/>
  <c r="I27" i="51"/>
  <c r="I21" i="51"/>
  <c r="I20" i="51"/>
  <c r="I15" i="51"/>
  <c r="I14" i="51"/>
  <c r="J13" i="51"/>
  <c r="C8" i="20" s="1"/>
  <c r="H13" i="51"/>
  <c r="H12" i="51" s="1"/>
  <c r="F16" i="18"/>
  <c r="E16" i="18" s="1"/>
  <c r="E31" i="18"/>
  <c r="E30" i="18"/>
  <c r="E29" i="18"/>
  <c r="E28" i="18"/>
  <c r="E24" i="18"/>
  <c r="E21" i="18"/>
  <c r="E20" i="18"/>
  <c r="E19" i="18"/>
  <c r="E18" i="18"/>
  <c r="E17" i="18"/>
  <c r="E15" i="18"/>
  <c r="E14" i="18"/>
  <c r="E13" i="18"/>
  <c r="E11" i="18"/>
  <c r="E9" i="18"/>
  <c r="E8" i="18"/>
  <c r="D27" i="18"/>
  <c r="D26" i="18" s="1"/>
  <c r="D25" i="18" s="1"/>
  <c r="F27" i="18"/>
  <c r="D12" i="18"/>
  <c r="E12" i="18" s="1"/>
  <c r="D10" i="18"/>
  <c r="F10" i="18"/>
  <c r="F7" i="18" s="1"/>
  <c r="E7" i="18" s="1"/>
  <c r="F19" i="52"/>
  <c r="E19" i="52"/>
  <c r="E18" i="52"/>
  <c r="E17" i="52"/>
  <c r="G15" i="52"/>
  <c r="G14" i="52"/>
  <c r="G12" i="18"/>
  <c r="G7" i="18"/>
  <c r="G10" i="18"/>
  <c r="G16" i="18"/>
  <c r="G6" i="18" s="1"/>
  <c r="G27" i="18"/>
  <c r="G26" i="18" s="1"/>
  <c r="G32" i="18"/>
  <c r="G16" i="52"/>
  <c r="E27" i="18"/>
  <c r="E10" i="18"/>
  <c r="F26" i="18"/>
  <c r="E26" i="18" s="1"/>
  <c r="D7" i="18"/>
  <c r="D6" i="18"/>
  <c r="D32" i="18"/>
  <c r="I35" i="51" l="1"/>
  <c r="I101" i="51"/>
  <c r="I91" i="51"/>
  <c r="H83" i="51"/>
  <c r="H82" i="51" s="1"/>
  <c r="H81" i="51" s="1"/>
  <c r="C33" i="20"/>
  <c r="J62" i="51"/>
  <c r="I62" i="51" s="1"/>
  <c r="I63" i="51"/>
  <c r="I26" i="51"/>
  <c r="H10" i="51"/>
  <c r="H9" i="51" s="1"/>
  <c r="J104" i="51"/>
  <c r="J105" i="51"/>
  <c r="I105" i="51" s="1"/>
  <c r="J42" i="51"/>
  <c r="C12" i="20"/>
  <c r="I19" i="51"/>
  <c r="I117" i="51"/>
  <c r="I64" i="51"/>
  <c r="H24" i="51"/>
  <c r="H23" i="51" s="1"/>
  <c r="H97" i="51"/>
  <c r="H114" i="51"/>
  <c r="H113" i="51"/>
  <c r="I106" i="51"/>
  <c r="I13" i="51"/>
  <c r="J12" i="51"/>
  <c r="I12" i="51" s="1"/>
  <c r="H110" i="51"/>
  <c r="H18" i="51"/>
  <c r="I107" i="51"/>
  <c r="I43" i="51"/>
  <c r="J115" i="51"/>
  <c r="I116" i="51"/>
  <c r="I98" i="51"/>
  <c r="J97" i="51"/>
  <c r="I47" i="51"/>
  <c r="I11" i="51"/>
  <c r="J9" i="51"/>
  <c r="F6" i="18"/>
  <c r="E6" i="18" s="1"/>
  <c r="F25" i="18"/>
  <c r="E25" i="18" s="1"/>
  <c r="I92" i="51"/>
  <c r="I42" i="51" l="1"/>
  <c r="J8" i="51"/>
  <c r="J122" i="51" s="1"/>
  <c r="H96" i="51"/>
  <c r="H95" i="51" s="1"/>
  <c r="H94" i="51" s="1"/>
  <c r="H89" i="51"/>
  <c r="C32" i="20"/>
  <c r="H8" i="51"/>
  <c r="H7" i="51" s="1"/>
  <c r="I83" i="51"/>
  <c r="J82" i="51"/>
  <c r="I10" i="51"/>
  <c r="J103" i="51"/>
  <c r="C44" i="20" s="1"/>
  <c r="C43" i="20" s="1"/>
  <c r="H22" i="51"/>
  <c r="H109" i="51"/>
  <c r="I110" i="51"/>
  <c r="I9" i="51"/>
  <c r="J24" i="51"/>
  <c r="I25" i="51"/>
  <c r="H17" i="51"/>
  <c r="I18" i="51"/>
  <c r="I104" i="51"/>
  <c r="J113" i="51"/>
  <c r="C56" i="20" s="1"/>
  <c r="J114" i="51"/>
  <c r="I114" i="51" s="1"/>
  <c r="I115" i="51"/>
  <c r="J96" i="51"/>
  <c r="I97" i="51"/>
  <c r="F32" i="18"/>
  <c r="E32" i="18" s="1"/>
  <c r="H88" i="51" l="1"/>
  <c r="I89" i="51"/>
  <c r="H122" i="51"/>
  <c r="J81" i="51"/>
  <c r="I82" i="51"/>
  <c r="I103" i="51"/>
  <c r="C52" i="20"/>
  <c r="J22" i="51"/>
  <c r="J23" i="51"/>
  <c r="I23" i="51" s="1"/>
  <c r="C10" i="20"/>
  <c r="C7" i="20" s="1"/>
  <c r="C67" i="20" s="1"/>
  <c r="I24" i="51"/>
  <c r="H16" i="51"/>
  <c r="I17" i="51"/>
  <c r="I113" i="51"/>
  <c r="I109" i="51"/>
  <c r="J95" i="51"/>
  <c r="I96" i="51"/>
  <c r="H87" i="51" l="1"/>
  <c r="I87" i="51" s="1"/>
  <c r="I88" i="51"/>
  <c r="I81" i="51"/>
  <c r="C28" i="20"/>
  <c r="I16" i="51"/>
  <c r="I22" i="51"/>
  <c r="J94" i="51"/>
  <c r="C41" i="20" s="1"/>
  <c r="C37" i="20" s="1"/>
  <c r="I95" i="51"/>
  <c r="J7" i="51" l="1"/>
  <c r="I7" i="51" s="1"/>
  <c r="I8" i="51"/>
  <c r="I94" i="51"/>
  <c r="I122" i="51" l="1"/>
</calcChain>
</file>

<file path=xl/comments1.xml><?xml version="1.0" encoding="utf-8"?>
<comments xmlns="http://schemas.openxmlformats.org/spreadsheetml/2006/main">
  <authors>
    <author>telengit-s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<sst xmlns="http://schemas.openxmlformats.org/spreadsheetml/2006/main" count="1485" uniqueCount="467">
  <si>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</si>
  <si>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</si>
  <si>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</si>
  <si>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</si>
  <si>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</si>
  <si>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</si>
  <si>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</si>
  <si>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</si>
  <si>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</si>
  <si>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</si>
  <si>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</si>
  <si>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</si>
  <si>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</si>
  <si>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</si>
  <si>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</si>
  <si>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</si>
  <si>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</si>
  <si>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</si>
  <si>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</si>
  <si>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</si>
  <si>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</si>
  <si>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</si>
  <si>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</si>
  <si>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</si>
  <si>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</si>
  <si>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</si>
  <si>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</si>
  <si>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</si>
  <si>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</si>
  <si>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</si>
  <si>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</si>
  <si>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</si>
  <si>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</si>
  <si>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</si>
  <si>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</si>
  <si>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</si>
  <si>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</si>
  <si>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</si>
  <si>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</si>
  <si>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</si>
  <si>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</si>
  <si>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</si>
  <si>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</si>
  <si>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</si>
  <si>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</si>
  <si>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</si>
  <si>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</si>
  <si>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</si>
  <si>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</si>
  <si>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</si>
  <si>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</si>
  <si>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</si>
  <si>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</si>
  <si>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</si>
  <si>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</si>
  <si>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</si>
  <si>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</si>
  <si>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</si>
  <si>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</si>
  <si>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</si>
  <si>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</si>
  <si>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</si>
  <si>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</si>
  <si>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</si>
  <si>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</si>
  <si>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</si>
  <si>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</si>
  <si>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</si>
  <si>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</si>
  <si>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</si>
  <si>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</si>
  <si>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</si>
  <si>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</si>
  <si>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</si>
  <si>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</si>
  <si>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</si>
  <si>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</si>
  <si>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</si>
  <si>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</si>
  <si>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</si>
  <si>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</si>
  <si>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</si>
  <si>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</si>
  <si>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</si>
  <si>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</si>
  <si>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</si>
  <si>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</si>
  <si>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</si>
  <si>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</si>
  <si>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</si>
  <si>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</si>
  <si>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</si>
  <si>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</si>
  <si>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</si>
  <si>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</si>
  <si>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</si>
  <si>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</si>
  <si>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</si>
  <si>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</si>
  <si>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</si>
  <si>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</si>
  <si>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</si>
  <si>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</si>
  <si>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</si>
  <si>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</si>
  <si>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</si>
  <si>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</si>
  <si>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</si>
  <si>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</si>
  <si>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</si>
  <si>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</si>
  <si>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</si>
  <si>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</si>
  <si>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</si>
  <si>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</si>
  <si>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</si>
  <si>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</si>
  <si>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</si>
  <si>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</si>
  <si>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</si>
  <si>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</si>
  <si>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</si>
  <si>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</si>
  <si>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</si>
  <si>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</si>
  <si>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</si>
  <si>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</si>
  <si>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</si>
  <si>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</si>
  <si>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</si>
  <si>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</si>
  <si>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</si>
  <si>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</si>
  <si>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</si>
  <si>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</si>
  <si>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</si>
  <si>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</si>
  <si>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</si>
  <si>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</si>
  <si>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</si>
  <si>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</si>
  <si>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</si>
  <si>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</si>
  <si>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</si>
  <si>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</si>
  <si>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</si>
  <si>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</si>
  <si>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</si>
  <si>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</si>
  <si>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</si>
  <si>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</si>
  <si>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</si>
  <si>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</si>
  <si>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</si>
  <si>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</si>
  <si>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</si>
  <si>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</si>
  <si>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</si>
  <si>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</si>
  <si>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</si>
  <si>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</si>
  <si>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</si>
  <si>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</si>
  <si>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</si>
  <si>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</si>
  <si>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</si>
  <si>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</si>
  <si>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</si>
  <si>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</si>
  <si>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</si>
  <si>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</si>
  <si>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</si>
  <si>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</si>
  <si>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</si>
  <si>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</si>
  <si>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</si>
  <si>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</si>
  <si>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</si>
  <si>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</si>
  <si>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</si>
  <si>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</si>
  <si>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</si>
  <si>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Национальная безопасность и правоохранительная деятельность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</si>
  <si>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</si>
  <si>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</si>
  <si>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</si>
  <si>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</si>
  <si>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</si>
  <si>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</si>
  <si>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</si>
  <si>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</si>
  <si>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</si>
  <si>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</si>
  <si>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</si>
  <si>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</si>
  <si>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</si>
  <si>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</si>
  <si>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</si>
  <si>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</si>
  <si>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</si>
  <si>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2022 год</t>
  </si>
  <si>
    <t>СЕЛЬСКАЯ АДМИНИСТРАЦИЯ МУНИЦИПАЛЬНОГО ОБРАЗОВАНИЯ ОРТОЛЫКСКОЕ СЕЛЬСКОЕ ПОСЕЛЕНИЕ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</si>
  <si>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</si>
  <si>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</si>
  <si>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</si>
  <si>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</si>
  <si>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</si>
  <si>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</si>
  <si>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</si>
  <si>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</si>
  <si>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</si>
  <si>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</si>
  <si>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</si>
  <si>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</si>
  <si>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</si>
  <si>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</si>
  <si>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</si>
  <si>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</si>
  <si>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</si>
  <si>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</si>
  <si>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</si>
  <si>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</si>
  <si>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</si>
  <si>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</si>
  <si>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</si>
  <si>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</si>
  <si>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</si>
  <si>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</si>
  <si>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</si>
  <si>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</si>
  <si>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</si>
  <si>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000 </t>
  </si>
  <si>
    <t>129</t>
  </si>
  <si>
    <t>Фонд оплаты труда казенных учреждений</t>
  </si>
  <si>
    <t>119</t>
  </si>
  <si>
    <t>Итого с учетом изменений 2016 год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</si>
  <si>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</si>
  <si>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</si>
  <si>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</si>
  <si>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</si>
  <si>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</si>
  <si>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</si>
  <si>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</si>
  <si>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</si>
  <si>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ФБ</t>
  </si>
  <si>
    <t>Основное мероприятие "Повышение уровня благоустройства территории"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</si>
  <si>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</si>
  <si>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</si>
  <si>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</si>
  <si>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</si>
  <si>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1 17 05050 10 0000 150</t>
  </si>
  <si>
    <t xml:space="preserve">1 17 05000 00 0000 150 </t>
  </si>
  <si>
    <t>2 02 01000 00 0000 150</t>
  </si>
  <si>
    <t>2 02 02000 00 0000 150</t>
  </si>
  <si>
    <t>2 02 03000 00 0000 150</t>
  </si>
  <si>
    <t xml:space="preserve"> 2 02 04000 00 0000 150</t>
  </si>
  <si>
    <t>Резервный фонд администрации МО "Ортолыкское сельское поселение"</t>
  </si>
  <si>
    <t>Другие общегосударственные вопросы</t>
  </si>
  <si>
    <t>13</t>
  </si>
  <si>
    <t>Мероприятия в сфере национальной обороны</t>
  </si>
  <si>
    <t>Расходы на проведение мероприятий в сфере молодежной политики</t>
  </si>
  <si>
    <t>Резервные средства</t>
  </si>
  <si>
    <t>870</t>
  </si>
  <si>
    <t>2 02 01003 10 0000 150</t>
  </si>
  <si>
    <t>2 02 02021 10 0000 150</t>
  </si>
  <si>
    <t>2 02 02088 10 0001 150</t>
  </si>
  <si>
    <t>1 17 14030 10 0000 150</t>
  </si>
  <si>
    <t>2 02 02089 10 0001 150</t>
  </si>
  <si>
    <t>2 02 02999 10 0000 150</t>
  </si>
  <si>
    <t>2 02 03024 10 0000 150</t>
  </si>
  <si>
    <t xml:space="preserve">2 02 03015 10 0000 150   </t>
  </si>
  <si>
    <t>2 02 03999 10 0000 150</t>
  </si>
  <si>
    <t xml:space="preserve">2 02 04029 10 0000 150 </t>
  </si>
  <si>
    <t>2 02 04999 10 0000 150</t>
  </si>
  <si>
    <t>2 19 05000 10 0000 150</t>
  </si>
  <si>
    <t>Основное мероприятие "Развитие культуры"</t>
  </si>
  <si>
    <t>Расходы на проведение мероприятий в сфере культуры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</si>
  <si>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</si>
  <si>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</si>
  <si>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</si>
  <si>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</si>
  <si>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</si>
  <si>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</si>
  <si>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</si>
  <si>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</si>
  <si>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</si>
  <si>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</si>
  <si>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</si>
  <si>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</si>
  <si>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</si>
  <si>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</si>
  <si>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</si>
  <si>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</si>
  <si>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Код бюджетной классификации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</si>
  <si>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</si>
  <si>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</si>
  <si>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</si>
  <si>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0113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</si>
  <si>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</si>
  <si>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</si>
  <si>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</si>
  <si>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</si>
  <si>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</si>
  <si>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</si>
  <si>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</si>
  <si>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</si>
  <si>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</si>
  <si>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</si>
  <si>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</si>
  <si>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</si>
  <si>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</si>
  <si>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</si>
  <si>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</si>
  <si>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</si>
  <si>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</si>
  <si>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</si>
  <si>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</si>
  <si>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</si>
  <si>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</si>
  <si>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</si>
  <si>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</si>
  <si>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</si>
  <si>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</si>
  <si>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</si>
  <si>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</si>
  <si>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</si>
  <si>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</si>
  <si>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</si>
  <si>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</si>
  <si>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</si>
  <si>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</si>
  <si>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</si>
  <si>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</si>
  <si>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</si>
  <si>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</si>
  <si>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</si>
  <si>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</si>
  <si>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</si>
  <si>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</si>
  <si>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99 0 00 00000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</si>
  <si>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</si>
  <si>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</si>
  <si>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</si>
  <si>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</si>
  <si>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</si>
  <si>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</si>
  <si>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</si>
  <si>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</si>
  <si>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</si>
  <si>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</si>
  <si>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</si>
  <si>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</si>
  <si>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</si>
  <si>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</si>
  <si>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</si>
  <si>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</si>
  <si>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</si>
  <si>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99 0 01 00101</t>
  </si>
  <si>
    <t>99 0 02 00101</t>
  </si>
  <si>
    <t>01 0 Л0 00101</t>
  </si>
  <si>
    <t>01 1 02 00202</t>
  </si>
  <si>
    <t>01 0 Л0 00102</t>
  </si>
  <si>
    <t>01 0 Л0 00100</t>
  </si>
  <si>
    <t>01 1 02 51180</t>
  </si>
  <si>
    <t>01 2 02 00207</t>
  </si>
  <si>
    <t>01 3 01 00101</t>
  </si>
  <si>
    <t>01 3 01 00102</t>
  </si>
  <si>
    <t>01 3 02 00101</t>
  </si>
  <si>
    <t>Распределение бюджетных ассигнований на реализацию муниципальных программ на 2021 год</t>
  </si>
  <si>
    <t>Нормативы распределения доходов на 2021 год и на плановый период 2022 и 2023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</si>
  <si>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2021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</si>
  <si>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</si>
  <si>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</si>
  <si>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2022-2023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</si>
  <si>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2022-2023 годах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</si>
  <si>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2022-2023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</si>
  <si>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2021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</si>
  <si>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2022 и на 2023 годы</t>
  </si>
  <si>
    <t>Распределение бюджетных ассигнований на реализацию муниципальных программ на 2022-2023 года</t>
  </si>
  <si>
    <t>99 0 01 00000</t>
  </si>
  <si>
    <t>01 0 Л0 00000</t>
  </si>
  <si>
    <t>01 1 02 00000</t>
  </si>
  <si>
    <t>99 0 01 00100</t>
  </si>
  <si>
    <t>01 1 02 00200</t>
  </si>
  <si>
    <t>01 2 02 00200</t>
  </si>
  <si>
    <t>01 3 01 00000</t>
  </si>
  <si>
    <t>01 3 01 00100</t>
  </si>
  <si>
    <t>01 3 02 00100</t>
  </si>
  <si>
    <t>01 3 02 00000</t>
  </si>
  <si>
    <t>99 0 02 00100</t>
  </si>
  <si>
    <t>Непрограммные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</si>
  <si>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</si>
  <si>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</si>
  <si>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99 0 02 00000</t>
  </si>
  <si>
    <t>01 0 00 00000</t>
  </si>
  <si>
    <t>Муниципальная программа "Комплексное развитие территорий МО"Ортолыкское сельское поселение""</t>
  </si>
  <si>
    <t>Подпрограмма"Развитие экономического и налогового потенциала"</t>
  </si>
  <si>
    <t>01 1 00 00000</t>
  </si>
  <si>
    <t>Основное мероприятие "Обеспечение эффективного управленияя муниципальными финансами"</t>
  </si>
  <si>
    <t xml:space="preserve">Организация и проведение мероприятий в сфере финансов </t>
  </si>
  <si>
    <t>Расходы на обеспечение функций Администрации МО «Ортолыкское сельское поселение» (в части обеспечения твердым топливом)</t>
  </si>
  <si>
    <t>Расходы на выплаты работникам и обеспечение функций органов местного самоуправления и учреждений</t>
  </si>
  <si>
    <t>Повышение эффективности деятельности Администрации муниципального образования "Ортолыкское сельское поселение"</t>
  </si>
  <si>
    <t xml:space="preserve">Материально-техническое обеспечение Администрации МО "Ортолыкское сельское поселение" </t>
  </si>
  <si>
    <t>09</t>
  </si>
  <si>
    <t>Подпрограмма "Устойчивое развитие систем жизнеобеспечения"</t>
  </si>
  <si>
    <t>01 2 00 00000</t>
  </si>
  <si>
    <t>Основное мероприятие"Обеспечение безопасности населения"</t>
  </si>
  <si>
    <t>Мероприятия по предупреждению и ликвидации последствий чрезвычайных ситуаций и стихийных бедствий</t>
  </si>
  <si>
    <t>01 2 02 00202</t>
  </si>
  <si>
    <t>Другие вопросы в области национальной безопасности и правоохранительной деятельности</t>
  </si>
  <si>
    <t>Профилактика экстремизма и терроризма на территории муниципального образования</t>
  </si>
  <si>
    <t>01 3 00 00000</t>
  </si>
  <si>
    <t xml:space="preserve">Основное мероприятие " Администрации МО "Ортолыкское сельское поселение" </t>
  </si>
  <si>
    <t>99 0 00 09999</t>
  </si>
  <si>
    <t xml:space="preserve"> (тыс. рублей) </t>
  </si>
  <si>
    <t>Сумма, тыс. руб. 2022 год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</si>
  <si>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</si>
  <si>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</si>
  <si>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</si>
  <si>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</si>
  <si>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</si>
  <si>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</si>
  <si>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Источники финансирования дефицита бюджета сельской администрации муниципального образования Ортолыкское сельское поселение</t>
  </si>
  <si>
    <t>Сумма, тыс. руб. 2023 год</t>
  </si>
  <si>
    <t>Сумма, тыс. руб. 2024 год</t>
  </si>
  <si>
    <t xml:space="preserve"> 2022 год</t>
  </si>
  <si>
    <t>Ведомственная структура расходов бюджета муниципального образования Ортолыкское сельское поселение на 2022 год</t>
  </si>
  <si>
    <t>Объем поступлений доходов в бюджет муниципального образования Ортолыкское сельское поселение в 2022 году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</si>
  <si>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2022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</si>
  <si>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2022 год</t>
  </si>
  <si>
    <t>Распределение бюджетных ассигнований на реализацию муниципальных программ на 2022 год</t>
  </si>
  <si>
    <t>2022 утв.</t>
  </si>
  <si>
    <t>801 01 05 02 01 10 0000 510</t>
  </si>
  <si>
    <t>801 01 05 02 01 10 0000 610</t>
  </si>
  <si>
    <t>2 02 16001 10 0000 150</t>
  </si>
  <si>
    <t>Дотации бюджетам сельских поселений на выравнивание бюджетной обеспеченности</t>
  </si>
  <si>
    <t xml:space="preserve"> закупка энергетических ресурсов</t>
  </si>
  <si>
    <t>247</t>
  </si>
  <si>
    <t>01 0 01 S9600</t>
  </si>
  <si>
    <t>Расходы на обеспечение информации бюджетного процесса</t>
  </si>
  <si>
    <t>01 2 02S 0200</t>
  </si>
  <si>
    <t xml:space="preserve">Сельское хозяйство и рыболовство </t>
  </si>
  <si>
    <t>Основное мероприятие "Развитие экономического и налогового потенциала в рамках реализации муниципальной программы муниципального образования "Ортолыкское сельское поселение""</t>
  </si>
  <si>
    <t>01 1 04 00000</t>
  </si>
  <si>
    <t>01 1 04 00100</t>
  </si>
  <si>
    <t>01 1 04 00101</t>
  </si>
  <si>
    <t>Материально – техническое обеспечение работников сельского хозяйства и рыболовства</t>
  </si>
  <si>
    <t>Расходы на выплаты по оплате труда работников сельского хозяйства и рыболовства</t>
  </si>
  <si>
    <t>01 1 04 45300</t>
  </si>
  <si>
    <t>Иные бюджетные ассигнования</t>
  </si>
  <si>
    <t>Уплата налогов, сборов и иных платежей</t>
  </si>
  <si>
    <t>800</t>
  </si>
  <si>
    <t>850</t>
  </si>
  <si>
    <t xml:space="preserve"> Мероприятия по восстановление автомобильных дорог местного значения и искуственных сооружений на них</t>
  </si>
  <si>
    <t>Основное мероприятие "Повышение уровня автомобильных дорог"</t>
  </si>
  <si>
    <t>01 2 20 00Д00</t>
  </si>
  <si>
    <t>Дорожное хозяйство (Дорожный фонд)</t>
  </si>
  <si>
    <t>01 0 20 00Д00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</si>
  <si>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«О  бюджете
муниципального образования Ортолыкское сельское поселение
на 2022 год и на плановый период 2023 и 2024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</si>
  <si>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«О  бюджете
муниципального образования Ортолыкское сельское поселение
на 2022 год и на плановый период 2023 и 2024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</si>
  <si>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 «О  бюджете
муниципального образования Ортолыкское сельское поселение
на 2022 год и на плановый период 2023 и 2024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</si>
  <si>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 «О  бюджете
муниципального образования Ортолыкское сельское поселение
на 2022 год и на плановый период 2023 и 2024 годов»</t>
  </si>
  <si>
    <t xml:space="preserve">                                                            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27.12.2022г  №  26-2 «О  бюджете
муниципального образования Ортолыкское сельское поселение
на 2022 год и на плановый период 2023 и 2024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</si>
  <si>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 «О  бюджете
муниципального образования Ортолыкское сельское поселение
на 2022 год и на плановый период 2023 и 2024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</si>
  <si>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 «О  бюджете
муниципального образования Ортолыкское сельское поселение
на 2022 год и на плановый период 2023 и 2024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</si>
  <si>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27.12.2022г  №  26-2 «О  бюджете
муниципального образования Ортолыкское сельское поселение
на 2022 год и на плановый период 2023 и 2024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</si>
</sst>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</numFmts>
  <fonts count="4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8" fillId="0" borderId="0"/>
    <xf numFmtId="0" fontId="38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2" fontId="21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8" fillId="0" borderId="5" xfId="0" applyFont="1" applyBorder="1"/>
    <xf numFmtId="0" fontId="28" fillId="0" borderId="0" xfId="0" applyFont="1"/>
    <xf numFmtId="0" fontId="29" fillId="0" borderId="0" xfId="0" applyFont="1"/>
    <xf numFmtId="0" fontId="29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2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3" fillId="0" borderId="0" xfId="0" applyFont="1" applyAlignment="1">
      <alignment wrapText="1"/>
    </xf>
    <xf numFmtId="0" fontId="30" fillId="0" borderId="5" xfId="0" applyFont="1" applyBorder="1" applyAlignment="1">
      <alignment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3" fillId="0" borderId="0" xfId="0" applyFont="1" applyAlignment="1"/>
    <xf numFmtId="0" fontId="30" fillId="0" borderId="0" xfId="0" applyFont="1" applyBorder="1" applyAlignment="1">
      <alignment vertical="top" wrapText="1"/>
    </xf>
    <xf numFmtId="0" fontId="30" fillId="0" borderId="0" xfId="0" applyFont="1" applyAlignment="1"/>
    <xf numFmtId="0" fontId="30" fillId="0" borderId="0" xfId="0" applyFont="1" applyFill="1" applyAlignment="1">
      <alignment vertical="top" wrapText="1"/>
    </xf>
    <xf numFmtId="0" fontId="33" fillId="0" borderId="0" xfId="0" applyFont="1" applyFill="1" applyAlignment="1"/>
    <xf numFmtId="0" fontId="30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4" xfId="0" applyFont="1" applyFill="1" applyBorder="1" applyAlignment="1"/>
    <xf numFmtId="165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0" fontId="31" fillId="2" borderId="5" xfId="0" applyFont="1" applyFill="1" applyBorder="1" applyAlignment="1">
      <alignment vertical="top" wrapText="1"/>
    </xf>
    <xf numFmtId="49" fontId="31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1" fillId="0" borderId="0" xfId="0" applyNumberFormat="1" applyFont="1" applyAlignment="1">
      <alignment horizontal="center" vertical="top" wrapText="1"/>
    </xf>
    <xf numFmtId="165" fontId="31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65" fontId="3" fillId="0" borderId="0" xfId="11" applyNumberFormat="1" applyFont="1" applyAlignment="1">
      <alignment horizontal="right"/>
    </xf>
    <xf numFmtId="0" fontId="3" fillId="3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165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3" fillId="0" borderId="0" xfId="11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165" fontId="36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165" fontId="3" fillId="0" borderId="0" xfId="11" applyNumberFormat="1" applyFont="1" applyBorder="1" applyAlignment="1">
      <alignment horizontal="center"/>
    </xf>
    <xf numFmtId="165" fontId="3" fillId="0" borderId="0" xfId="11" applyNumberFormat="1" applyFont="1" applyAlignment="1">
      <alignment horizontal="center"/>
    </xf>
    <xf numFmtId="165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5" fontId="11" fillId="0" borderId="7" xfId="11" applyNumberFormat="1" applyFont="1" applyBorder="1" applyAlignment="1">
      <alignment horizontal="center"/>
    </xf>
    <xf numFmtId="167" fontId="11" fillId="0" borderId="5" xfId="11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Border="1"/>
    <xf numFmtId="165" fontId="9" fillId="0" borderId="5" xfId="0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3" borderId="5" xfId="0" applyNumberFormat="1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right" vertical="top" wrapText="1"/>
    </xf>
    <xf numFmtId="165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0" fontId="16" fillId="0" borderId="5" xfId="0" applyFont="1" applyBorder="1"/>
    <xf numFmtId="2" fontId="14" fillId="0" borderId="5" xfId="0" applyNumberFormat="1" applyFont="1" applyFill="1" applyBorder="1" applyAlignment="1">
      <alignment horizontal="right" vertical="center" wrapText="1"/>
    </xf>
    <xf numFmtId="165" fontId="14" fillId="0" borderId="5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justify" vertical="center" wrapText="1" shrinkToFit="1"/>
    </xf>
    <xf numFmtId="0" fontId="11" fillId="2" borderId="7" xfId="0" applyFont="1" applyFill="1" applyBorder="1" applyAlignment="1">
      <alignment horizontal="justify" vertical="center"/>
    </xf>
    <xf numFmtId="0" fontId="21" fillId="0" borderId="0" xfId="0" applyFont="1" applyAlignment="1">
      <alignment horizontal="center"/>
    </xf>
    <xf numFmtId="49" fontId="31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justify" wrapText="1" shrinkToFit="1"/>
    </xf>
    <xf numFmtId="49" fontId="14" fillId="0" borderId="5" xfId="0" applyNumberFormat="1" applyFont="1" applyFill="1" applyBorder="1" applyAlignment="1">
      <alignment horizontal="center" wrapText="1"/>
    </xf>
    <xf numFmtId="0" fontId="14" fillId="4" borderId="5" xfId="5" applyFont="1" applyFill="1" applyBorder="1" applyAlignment="1">
      <alignment wrapText="1"/>
    </xf>
    <xf numFmtId="49" fontId="14" fillId="4" borderId="5" xfId="5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wrapText="1"/>
    </xf>
    <xf numFmtId="0" fontId="11" fillId="2" borderId="5" xfId="0" applyFont="1" applyFill="1" applyBorder="1" applyAlignment="1">
      <alignment horizontal="justify" wrapText="1" shrinkToFit="1"/>
    </xf>
    <xf numFmtId="49" fontId="31" fillId="0" borderId="5" xfId="0" applyNumberFormat="1" applyFont="1" applyFill="1" applyBorder="1" applyAlignment="1">
      <alignment horizontal="center" wrapText="1"/>
    </xf>
    <xf numFmtId="0" fontId="39" fillId="0" borderId="5" xfId="0" applyFont="1" applyBorder="1" applyAlignment="1">
      <alignment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49" fontId="9" fillId="0" borderId="5" xfId="0" applyNumberFormat="1" applyFont="1" applyBorder="1" applyAlignment="1">
      <alignment wrapText="1"/>
    </xf>
    <xf numFmtId="166" fontId="9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2" fontId="9" fillId="0" borderId="5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Y/Desktop/&#1087;&#1088;&#1080;&#1083;&#1086;&#1078;&#1077;&#1085;&#1080;&#1103;%20&#1082;%20&#1073;&#1102;&#1076;&#1078;&#1077;&#1090;&#1091;%20&#1057;&#1055;%20&#1054;&#1088;&#1090;&#1086;&#1083;&#1099;&#1082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еречень"/>
      <sheetName val="Лист1"/>
    </sheetNames>
    <sheetDataSet>
      <sheetData sheetId="0"/>
      <sheetData sheetId="1"/>
      <sheetData sheetId="2"/>
      <sheetData sheetId="3"/>
      <sheetData sheetId="4"/>
      <sheetData sheetId="5">
        <row r="14">
          <cell r="L14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59"/>
  <sheetViews>
    <sheetView workbookViewId="0">
      <selection activeCell="C1" sqref="C1"/>
    </sheetView>
  </sheetViews>
  <sheetFormatPr defaultColWidth="13.7109375" defaultRowHeight="12.75" x14ac:dyDescent="0.2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 x14ac:dyDescent="0.2">
      <c r="C1" s="178" t="s">
        <v>459</v>
      </c>
      <c r="D1" s="68"/>
      <c r="E1" s="68"/>
    </row>
    <row r="4" spans="1:5" s="39" customFormat="1" ht="36" customHeight="1" x14ac:dyDescent="0.3">
      <c r="A4" s="236" t="s">
        <v>296</v>
      </c>
      <c r="B4" s="237"/>
      <c r="C4" s="237"/>
    </row>
    <row r="5" spans="1:5" s="39" customFormat="1" ht="18.75" x14ac:dyDescent="0.3">
      <c r="A5" s="40"/>
      <c r="C5" s="41"/>
    </row>
    <row r="6" spans="1:5" s="42" customFormat="1" ht="56.25" customHeight="1" x14ac:dyDescent="0.3">
      <c r="A6" s="117" t="s">
        <v>313</v>
      </c>
      <c r="B6" s="117" t="s">
        <v>311</v>
      </c>
      <c r="C6" s="117" t="s">
        <v>314</v>
      </c>
    </row>
    <row r="7" spans="1:5" s="42" customFormat="1" ht="20.45" customHeight="1" thickBot="1" x14ac:dyDescent="0.35">
      <c r="A7" s="238" t="s">
        <v>335</v>
      </c>
      <c r="B7" s="239"/>
      <c r="C7" s="239"/>
    </row>
    <row r="8" spans="1:5" s="36" customFormat="1" ht="18.75" customHeight="1" x14ac:dyDescent="0.25">
      <c r="A8" s="242">
        <v>801</v>
      </c>
      <c r="B8" s="242" t="s">
        <v>172</v>
      </c>
      <c r="C8" s="248" t="s">
        <v>190</v>
      </c>
    </row>
    <row r="9" spans="1:5" s="36" customFormat="1" ht="24" customHeight="1" thickBot="1" x14ac:dyDescent="0.3">
      <c r="A9" s="241"/>
      <c r="B9" s="241"/>
      <c r="C9" s="249"/>
    </row>
    <row r="10" spans="1:5" s="42" customFormat="1" ht="18.75" customHeight="1" x14ac:dyDescent="0.3">
      <c r="A10" s="242">
        <v>801</v>
      </c>
      <c r="B10" s="242" t="s">
        <v>173</v>
      </c>
      <c r="C10" s="248" t="s">
        <v>191</v>
      </c>
    </row>
    <row r="11" spans="1:5" s="42" customFormat="1" ht="19.5" thickBot="1" x14ac:dyDescent="0.35">
      <c r="A11" s="241"/>
      <c r="B11" s="241"/>
      <c r="C11" s="249"/>
    </row>
    <row r="12" spans="1:5" s="42" customFormat="1" ht="42.75" customHeight="1" x14ac:dyDescent="0.3">
      <c r="A12" s="118">
        <v>801</v>
      </c>
      <c r="B12" s="119" t="s">
        <v>174</v>
      </c>
      <c r="C12" s="120" t="s">
        <v>192</v>
      </c>
    </row>
    <row r="13" spans="1:5" s="42" customFormat="1" ht="36.75" customHeight="1" x14ac:dyDescent="0.3">
      <c r="A13" s="245">
        <v>801</v>
      </c>
      <c r="B13" s="245" t="s">
        <v>175</v>
      </c>
      <c r="C13" s="246" t="s">
        <v>193</v>
      </c>
    </row>
    <row r="14" spans="1:5" hidden="1" x14ac:dyDescent="0.2">
      <c r="A14" s="245"/>
      <c r="B14" s="245"/>
      <c r="C14" s="246"/>
    </row>
    <row r="15" spans="1:5" ht="38.25" x14ac:dyDescent="0.2">
      <c r="A15" s="117">
        <v>801</v>
      </c>
      <c r="B15" s="117" t="s">
        <v>176</v>
      </c>
      <c r="C15" s="121" t="s">
        <v>194</v>
      </c>
    </row>
    <row r="16" spans="1:5" ht="30" customHeight="1" thickBot="1" x14ac:dyDescent="0.25">
      <c r="A16" s="240">
        <v>801</v>
      </c>
      <c r="B16" s="240" t="s">
        <v>177</v>
      </c>
      <c r="C16" s="247" t="s">
        <v>195</v>
      </c>
    </row>
    <row r="17" spans="1:3" ht="27.75" hidden="1" customHeight="1" thickBot="1" x14ac:dyDescent="0.25">
      <c r="A17" s="241"/>
      <c r="B17" s="241"/>
      <c r="C17" s="244"/>
    </row>
    <row r="18" spans="1:3" ht="22.5" customHeight="1" x14ac:dyDescent="0.2">
      <c r="A18" s="242">
        <v>801</v>
      </c>
      <c r="B18" s="242" t="s">
        <v>178</v>
      </c>
      <c r="C18" s="243" t="s">
        <v>196</v>
      </c>
    </row>
    <row r="19" spans="1:3" ht="18" customHeight="1" thickBot="1" x14ac:dyDescent="0.25">
      <c r="A19" s="241"/>
      <c r="B19" s="241"/>
      <c r="C19" s="244"/>
    </row>
    <row r="20" spans="1:3" ht="13.5" thickBot="1" x14ac:dyDescent="0.25">
      <c r="A20" s="122">
        <v>801</v>
      </c>
      <c r="B20" s="123" t="s">
        <v>179</v>
      </c>
      <c r="C20" s="124" t="s">
        <v>197</v>
      </c>
    </row>
    <row r="21" spans="1:3" ht="13.5" thickBot="1" x14ac:dyDescent="0.25">
      <c r="A21" s="122">
        <v>801</v>
      </c>
      <c r="B21" s="123" t="s">
        <v>180</v>
      </c>
      <c r="C21" s="124" t="s">
        <v>165</v>
      </c>
    </row>
    <row r="22" spans="1:3" ht="13.5" thickBot="1" x14ac:dyDescent="0.25">
      <c r="A22" s="122">
        <v>801</v>
      </c>
      <c r="B22" s="123" t="s">
        <v>181</v>
      </c>
      <c r="C22" s="124" t="s">
        <v>198</v>
      </c>
    </row>
    <row r="23" spans="1:3" ht="39" thickBot="1" x14ac:dyDescent="0.25">
      <c r="A23" s="122">
        <v>801</v>
      </c>
      <c r="B23" s="123" t="s">
        <v>183</v>
      </c>
      <c r="C23" s="124" t="s">
        <v>199</v>
      </c>
    </row>
    <row r="24" spans="1:3" ht="39" thickBot="1" x14ac:dyDescent="0.25">
      <c r="A24" s="122">
        <v>801</v>
      </c>
      <c r="B24" s="123" t="s">
        <v>184</v>
      </c>
      <c r="C24" s="124" t="s">
        <v>202</v>
      </c>
    </row>
    <row r="25" spans="1:3" ht="39" thickBot="1" x14ac:dyDescent="0.25">
      <c r="A25" s="122">
        <v>801</v>
      </c>
      <c r="B25" s="123" t="s">
        <v>185</v>
      </c>
      <c r="C25" s="124" t="s">
        <v>203</v>
      </c>
    </row>
    <row r="26" spans="1:3" ht="39" thickBot="1" x14ac:dyDescent="0.25">
      <c r="A26" s="122">
        <v>801</v>
      </c>
      <c r="B26" s="123" t="s">
        <v>186</v>
      </c>
      <c r="C26" s="124" t="s">
        <v>204</v>
      </c>
    </row>
    <row r="27" spans="1:3" ht="39" thickBot="1" x14ac:dyDescent="0.25">
      <c r="A27" s="122">
        <v>801</v>
      </c>
      <c r="B27" s="123" t="s">
        <v>187</v>
      </c>
      <c r="C27" s="124" t="s">
        <v>205</v>
      </c>
    </row>
    <row r="28" spans="1:3" ht="13.5" thickBot="1" x14ac:dyDescent="0.25">
      <c r="A28" s="122">
        <v>801</v>
      </c>
      <c r="B28" s="123" t="s">
        <v>188</v>
      </c>
      <c r="C28" s="124" t="s">
        <v>206</v>
      </c>
    </row>
    <row r="29" spans="1:3" x14ac:dyDescent="0.2">
      <c r="A29" s="242">
        <v>801</v>
      </c>
      <c r="B29" s="242" t="s">
        <v>189</v>
      </c>
      <c r="C29" s="243" t="s">
        <v>207</v>
      </c>
    </row>
    <row r="30" spans="1:3" ht="13.5" thickBot="1" x14ac:dyDescent="0.25">
      <c r="A30" s="241"/>
      <c r="B30" s="241"/>
      <c r="C30" s="244"/>
    </row>
    <row r="31" spans="1:3" x14ac:dyDescent="0.2">
      <c r="A31" s="242">
        <v>801</v>
      </c>
      <c r="B31" s="242" t="s">
        <v>208</v>
      </c>
      <c r="C31" s="243" t="s">
        <v>209</v>
      </c>
    </row>
    <row r="32" spans="1:3" ht="13.5" thickBot="1" x14ac:dyDescent="0.25">
      <c r="A32" s="241"/>
      <c r="B32" s="241"/>
      <c r="C32" s="244"/>
    </row>
    <row r="33" spans="1:3" ht="26.25" thickBot="1" x14ac:dyDescent="0.25">
      <c r="A33" s="122">
        <v>801</v>
      </c>
      <c r="B33" s="123" t="s">
        <v>210</v>
      </c>
      <c r="C33" s="124" t="s">
        <v>211</v>
      </c>
    </row>
    <row r="34" spans="1:3" x14ac:dyDescent="0.2">
      <c r="A34" s="242">
        <v>801</v>
      </c>
      <c r="B34" s="242" t="s">
        <v>212</v>
      </c>
      <c r="C34" s="243" t="s">
        <v>213</v>
      </c>
    </row>
    <row r="35" spans="1:3" ht="13.5" thickBot="1" x14ac:dyDescent="0.25">
      <c r="A35" s="241"/>
      <c r="B35" s="241"/>
      <c r="C35" s="244"/>
    </row>
    <row r="36" spans="1:3" ht="13.5" thickBot="1" x14ac:dyDescent="0.25">
      <c r="A36" s="122">
        <v>801</v>
      </c>
      <c r="B36" s="123" t="s">
        <v>214</v>
      </c>
      <c r="C36" s="124" t="s">
        <v>215</v>
      </c>
    </row>
    <row r="37" spans="1:3" ht="13.5" thickBot="1" x14ac:dyDescent="0.25">
      <c r="A37" s="122">
        <v>801</v>
      </c>
      <c r="B37" s="123" t="s">
        <v>216</v>
      </c>
      <c r="C37" s="124" t="s">
        <v>217</v>
      </c>
    </row>
    <row r="38" spans="1:3" ht="13.5" thickBot="1" x14ac:dyDescent="0.25">
      <c r="A38" s="122">
        <v>801</v>
      </c>
      <c r="B38" s="123" t="s">
        <v>250</v>
      </c>
      <c r="C38" s="124" t="s">
        <v>218</v>
      </c>
    </row>
    <row r="39" spans="1:3" ht="13.5" thickBot="1" x14ac:dyDescent="0.25">
      <c r="A39" s="122">
        <v>801</v>
      </c>
      <c r="B39" s="123" t="s">
        <v>266</v>
      </c>
      <c r="C39" s="124" t="s">
        <v>219</v>
      </c>
    </row>
    <row r="40" spans="1:3" ht="13.5" thickBot="1" x14ac:dyDescent="0.25">
      <c r="A40" s="122">
        <v>801</v>
      </c>
      <c r="B40" s="123" t="s">
        <v>435</v>
      </c>
      <c r="C40" s="124" t="s">
        <v>436</v>
      </c>
    </row>
    <row r="41" spans="1:3" ht="13.5" thickBot="1" x14ac:dyDescent="0.25">
      <c r="A41" s="122">
        <v>801</v>
      </c>
      <c r="B41" s="123" t="s">
        <v>263</v>
      </c>
      <c r="C41" s="124" t="s">
        <v>220</v>
      </c>
    </row>
    <row r="42" spans="1:3" ht="26.25" thickBot="1" x14ac:dyDescent="0.25">
      <c r="A42" s="122">
        <v>801</v>
      </c>
      <c r="B42" s="123" t="s">
        <v>264</v>
      </c>
      <c r="C42" s="125" t="s">
        <v>221</v>
      </c>
    </row>
    <row r="43" spans="1:3" ht="39" thickBot="1" x14ac:dyDescent="0.25">
      <c r="A43" s="122">
        <v>801</v>
      </c>
      <c r="B43" s="123" t="s">
        <v>265</v>
      </c>
      <c r="C43" s="125" t="s">
        <v>222</v>
      </c>
    </row>
    <row r="44" spans="1:3" ht="26.25" thickBot="1" x14ac:dyDescent="0.25">
      <c r="A44" s="122">
        <v>801</v>
      </c>
      <c r="B44" s="123" t="s">
        <v>267</v>
      </c>
      <c r="C44" s="125" t="s">
        <v>223</v>
      </c>
    </row>
    <row r="45" spans="1:3" ht="13.5" thickBot="1" x14ac:dyDescent="0.25">
      <c r="A45" s="122">
        <v>801</v>
      </c>
      <c r="B45" s="123" t="s">
        <v>268</v>
      </c>
      <c r="C45" s="124" t="s">
        <v>224</v>
      </c>
    </row>
    <row r="46" spans="1:3" x14ac:dyDescent="0.2">
      <c r="A46" s="242">
        <v>801</v>
      </c>
      <c r="B46" s="242" t="s">
        <v>269</v>
      </c>
      <c r="C46" s="243" t="s">
        <v>225</v>
      </c>
    </row>
    <row r="47" spans="1:3" ht="13.5" thickBot="1" x14ac:dyDescent="0.25">
      <c r="A47" s="241"/>
      <c r="B47" s="241"/>
      <c r="C47" s="244"/>
    </row>
    <row r="48" spans="1:3" x14ac:dyDescent="0.2">
      <c r="A48" s="242">
        <v>801</v>
      </c>
      <c r="B48" s="242" t="s">
        <v>270</v>
      </c>
      <c r="C48" s="243" t="s">
        <v>226</v>
      </c>
    </row>
    <row r="49" spans="1:5" ht="13.5" thickBot="1" x14ac:dyDescent="0.25">
      <c r="A49" s="241"/>
      <c r="B49" s="241"/>
      <c r="C49" s="244"/>
    </row>
    <row r="50" spans="1:5" x14ac:dyDescent="0.2">
      <c r="A50" s="242">
        <v>801</v>
      </c>
      <c r="B50" s="242" t="s">
        <v>271</v>
      </c>
      <c r="C50" s="248" t="s">
        <v>227</v>
      </c>
    </row>
    <row r="51" spans="1:5" ht="13.5" thickBot="1" x14ac:dyDescent="0.25">
      <c r="A51" s="241"/>
      <c r="B51" s="241"/>
      <c r="C51" s="249"/>
    </row>
    <row r="52" spans="1:5" ht="26.25" thickBot="1" x14ac:dyDescent="0.25">
      <c r="A52" s="122">
        <v>801</v>
      </c>
      <c r="B52" s="123" t="s">
        <v>272</v>
      </c>
      <c r="C52" s="125" t="s">
        <v>228</v>
      </c>
    </row>
    <row r="53" spans="1:5" ht="13.5" thickBot="1" x14ac:dyDescent="0.25">
      <c r="A53" s="122">
        <v>801</v>
      </c>
      <c r="B53" s="123" t="s">
        <v>273</v>
      </c>
      <c r="C53" s="125" t="s">
        <v>229</v>
      </c>
    </row>
    <row r="54" spans="1:5" ht="26.25" thickBot="1" x14ac:dyDescent="0.25">
      <c r="A54" s="122">
        <v>801</v>
      </c>
      <c r="B54" s="123" t="s">
        <v>274</v>
      </c>
      <c r="C54" s="124" t="s">
        <v>230</v>
      </c>
    </row>
    <row r="55" spans="1:5" ht="43.5" customHeight="1" x14ac:dyDescent="0.2">
      <c r="A55" s="251" t="s">
        <v>294</v>
      </c>
      <c r="B55" s="252"/>
      <c r="C55" s="253"/>
      <c r="D55" s="9"/>
    </row>
    <row r="56" spans="1:5" x14ac:dyDescent="0.2">
      <c r="A56" s="70" t="s">
        <v>231</v>
      </c>
      <c r="B56" s="117" t="s">
        <v>318</v>
      </c>
      <c r="C56" s="126" t="s">
        <v>336</v>
      </c>
      <c r="D56" s="9"/>
    </row>
    <row r="57" spans="1:5" x14ac:dyDescent="0.2">
      <c r="A57" s="76"/>
      <c r="B57" s="77"/>
      <c r="C57" s="78"/>
      <c r="D57" s="9"/>
    </row>
    <row r="58" spans="1:5" ht="18.75" x14ac:dyDescent="0.2">
      <c r="B58" s="254"/>
      <c r="C58" s="254"/>
      <c r="D58" s="254"/>
      <c r="E58" s="254"/>
    </row>
    <row r="59" spans="1:5" ht="104.25" customHeight="1" x14ac:dyDescent="0.2">
      <c r="A59" s="250" t="s">
        <v>295</v>
      </c>
      <c r="B59" s="250"/>
      <c r="C59" s="250"/>
      <c r="D59" s="79"/>
      <c r="E59" s="79"/>
    </row>
  </sheetData>
  <mergeCells count="38">
    <mergeCell ref="A34:A35"/>
    <mergeCell ref="B58:E58"/>
    <mergeCell ref="A29:A30"/>
    <mergeCell ref="C29:C30"/>
    <mergeCell ref="A31:A32"/>
    <mergeCell ref="B31:B32"/>
    <mergeCell ref="C31:C32"/>
    <mergeCell ref="A59:C59"/>
    <mergeCell ref="A46:A47"/>
    <mergeCell ref="B46:B47"/>
    <mergeCell ref="C46:C47"/>
    <mergeCell ref="A48:A49"/>
    <mergeCell ref="A50:A51"/>
    <mergeCell ref="A55:C55"/>
    <mergeCell ref="B13:B14"/>
    <mergeCell ref="B29:B30"/>
    <mergeCell ref="B50:B51"/>
    <mergeCell ref="C50:C51"/>
    <mergeCell ref="B34:B35"/>
    <mergeCell ref="C34:C35"/>
    <mergeCell ref="C48:C49"/>
    <mergeCell ref="B48:B49"/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"/>
  <sheetViews>
    <sheetView workbookViewId="0">
      <selection activeCell="G3" sqref="G3"/>
    </sheetView>
  </sheetViews>
  <sheetFormatPr defaultRowHeight="12.75" x14ac:dyDescent="0.2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 x14ac:dyDescent="0.3">
      <c r="A1" s="2"/>
      <c r="B1" s="2"/>
      <c r="C1" s="177" t="s">
        <v>460</v>
      </c>
      <c r="D1" s="68"/>
      <c r="E1" s="68"/>
      <c r="F1" s="3"/>
      <c r="G1" s="3"/>
      <c r="H1" s="3"/>
      <c r="I1" s="3"/>
      <c r="J1" s="3"/>
    </row>
    <row r="2" spans="1:10" ht="18.75" x14ac:dyDescent="0.3">
      <c r="A2" s="2"/>
      <c r="B2" s="2"/>
      <c r="C2" s="2"/>
    </row>
    <row r="3" spans="1:10" ht="66" customHeight="1" thickBot="1" x14ac:dyDescent="0.25">
      <c r="A3" s="255" t="s">
        <v>345</v>
      </c>
      <c r="B3" s="255"/>
      <c r="C3" s="255"/>
    </row>
    <row r="4" spans="1:10" s="7" customFormat="1" ht="64.900000000000006" customHeight="1" x14ac:dyDescent="0.2">
      <c r="A4" s="4" t="s">
        <v>308</v>
      </c>
      <c r="B4" s="5" t="s">
        <v>309</v>
      </c>
      <c r="C4" s="6" t="s">
        <v>310</v>
      </c>
    </row>
    <row r="5" spans="1:10" x14ac:dyDescent="0.2">
      <c r="A5" s="256" t="s">
        <v>201</v>
      </c>
      <c r="B5" s="257"/>
      <c r="C5" s="258"/>
    </row>
    <row r="6" spans="1:10" x14ac:dyDescent="0.2">
      <c r="A6" s="207">
        <v>801</v>
      </c>
      <c r="B6" s="207" t="s">
        <v>337</v>
      </c>
      <c r="C6" s="208" t="s">
        <v>338</v>
      </c>
    </row>
    <row r="7" spans="1:10" x14ac:dyDescent="0.2">
      <c r="A7" s="128" t="s">
        <v>128</v>
      </c>
      <c r="B7" s="129" t="s">
        <v>168</v>
      </c>
      <c r="C7" s="130" t="s">
        <v>169</v>
      </c>
    </row>
    <row r="8" spans="1:10" x14ac:dyDescent="0.2">
      <c r="A8" s="128" t="s">
        <v>128</v>
      </c>
      <c r="B8" s="129" t="s">
        <v>170</v>
      </c>
      <c r="C8" s="130" t="s">
        <v>171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G5" sqref="G5"/>
    </sheetView>
  </sheetViews>
  <sheetFormatPr defaultRowHeight="12.75" x14ac:dyDescent="0.2"/>
  <cols>
    <col min="1" max="1" width="56.140625" customWidth="1"/>
    <col min="2" max="2" width="29" customWidth="1"/>
    <col min="5" max="5" width="10.5703125" customWidth="1"/>
  </cols>
  <sheetData>
    <row r="1" spans="1:12" ht="96.75" customHeight="1" x14ac:dyDescent="0.2">
      <c r="A1" s="259"/>
      <c r="B1" s="259"/>
      <c r="C1" s="259" t="s">
        <v>461</v>
      </c>
      <c r="D1" s="259"/>
      <c r="E1" s="259"/>
      <c r="F1" s="131"/>
      <c r="G1" s="259"/>
      <c r="H1" s="259"/>
      <c r="I1" s="259"/>
      <c r="J1" s="259"/>
      <c r="K1" s="259"/>
      <c r="L1" s="259"/>
    </row>
    <row r="2" spans="1:12" ht="12.75" customHeight="1" x14ac:dyDescent="0.2">
      <c r="A2" s="259"/>
      <c r="B2" s="259"/>
      <c r="C2" s="259"/>
      <c r="D2" s="259"/>
      <c r="E2" s="259"/>
      <c r="F2" s="131"/>
      <c r="G2" s="259"/>
      <c r="H2" s="259"/>
      <c r="I2" s="259"/>
      <c r="J2" s="259"/>
      <c r="K2" s="259"/>
      <c r="L2" s="259"/>
    </row>
    <row r="3" spans="1:12" ht="12.75" customHeight="1" x14ac:dyDescent="0.2">
      <c r="A3" s="259"/>
      <c r="B3" s="259"/>
      <c r="C3" s="259"/>
      <c r="D3" s="259"/>
      <c r="E3" s="259"/>
      <c r="F3" s="131"/>
      <c r="G3" s="259"/>
      <c r="H3" s="259"/>
      <c r="I3" s="260"/>
      <c r="J3" s="260"/>
      <c r="K3" s="260"/>
      <c r="L3" s="260"/>
    </row>
    <row r="4" spans="1:12" ht="65.25" customHeight="1" x14ac:dyDescent="0.2">
      <c r="A4" s="255" t="s">
        <v>423</v>
      </c>
      <c r="B4" s="255"/>
      <c r="C4" s="255"/>
      <c r="D4" s="255"/>
      <c r="E4" s="255"/>
      <c r="F4" s="234"/>
      <c r="G4" s="234"/>
      <c r="H4" s="234"/>
      <c r="I4" s="234"/>
      <c r="J4" s="234"/>
      <c r="K4" s="234"/>
      <c r="L4" s="234"/>
    </row>
    <row r="5" spans="1:12" ht="26.25" customHeight="1" x14ac:dyDescent="0.2">
      <c r="A5" s="23"/>
      <c r="B5" s="23"/>
      <c r="C5" s="228"/>
      <c r="D5" s="228"/>
      <c r="E5" s="75" t="s">
        <v>415</v>
      </c>
    </row>
    <row r="6" spans="1:12" ht="40.5" customHeight="1" x14ac:dyDescent="0.2">
      <c r="A6" s="57"/>
      <c r="B6" s="137" t="s">
        <v>293</v>
      </c>
      <c r="C6" s="94" t="s">
        <v>416</v>
      </c>
      <c r="D6" s="94" t="s">
        <v>424</v>
      </c>
      <c r="E6" s="94" t="s">
        <v>425</v>
      </c>
    </row>
    <row r="7" spans="1:12" x14ac:dyDescent="0.2">
      <c r="A7" s="57" t="s">
        <v>417</v>
      </c>
      <c r="B7" s="57"/>
      <c r="C7" s="229">
        <v>38.99</v>
      </c>
      <c r="D7" s="229"/>
      <c r="E7" s="229"/>
    </row>
    <row r="8" spans="1:12" x14ac:dyDescent="0.2">
      <c r="A8" s="57" t="s">
        <v>418</v>
      </c>
      <c r="B8" s="230" t="s">
        <v>419</v>
      </c>
      <c r="C8" s="235">
        <v>-38.99</v>
      </c>
      <c r="D8" s="231">
        <v>0</v>
      </c>
      <c r="E8" s="231">
        <v>0</v>
      </c>
    </row>
    <row r="9" spans="1:12" ht="16.5" customHeight="1" x14ac:dyDescent="0.2">
      <c r="A9" s="57" t="s">
        <v>420</v>
      </c>
      <c r="B9" s="57"/>
      <c r="C9" s="57"/>
      <c r="D9" s="229"/>
      <c r="E9" s="229"/>
    </row>
    <row r="10" spans="1:12" ht="17.25" customHeight="1" x14ac:dyDescent="0.2">
      <c r="A10" s="232" t="s">
        <v>421</v>
      </c>
      <c r="B10" s="233" t="s">
        <v>422</v>
      </c>
      <c r="C10" s="235">
        <v>-38.99</v>
      </c>
      <c r="D10" s="231">
        <v>0</v>
      </c>
      <c r="E10" s="231">
        <v>0</v>
      </c>
    </row>
    <row r="11" spans="1:12" ht="27.75" customHeight="1" x14ac:dyDescent="0.2">
      <c r="A11" s="232" t="s">
        <v>169</v>
      </c>
      <c r="B11" s="233" t="s">
        <v>433</v>
      </c>
      <c r="C11" s="231">
        <v>0</v>
      </c>
      <c r="D11" s="231">
        <v>0</v>
      </c>
      <c r="E11" s="231">
        <v>0</v>
      </c>
    </row>
    <row r="12" spans="1:12" ht="33" customHeight="1" x14ac:dyDescent="0.2">
      <c r="A12" s="232" t="s">
        <v>171</v>
      </c>
      <c r="B12" s="233" t="s">
        <v>434</v>
      </c>
      <c r="C12" s="231">
        <v>0</v>
      </c>
      <c r="D12" s="231">
        <v>0</v>
      </c>
      <c r="E12" s="231">
        <v>0</v>
      </c>
    </row>
  </sheetData>
  <mergeCells count="5">
    <mergeCell ref="G1:H3"/>
    <mergeCell ref="I1:L3"/>
    <mergeCell ref="C1:E3"/>
    <mergeCell ref="A4:E4"/>
    <mergeCell ref="A1:B3"/>
  </mergeCells>
  <phoneticPr fontId="0" type="noConversion"/>
  <pageMargins left="0.7" right="0.7" top="0.75" bottom="0.75" header="0.3" footer="0.3"/>
  <pageSetup paperSize="9" scale="78" orientation="portrait" verticalDpi="0" r:id="rId1"/>
  <colBreaks count="1" manualBreakCount="1">
    <brk id="5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2"/>
  <sheetViews>
    <sheetView topLeftCell="A31" zoomScaleNormal="100" zoomScaleSheetLayoutView="100" workbookViewId="0">
      <selection activeCell="I8" sqref="I8"/>
    </sheetView>
  </sheetViews>
  <sheetFormatPr defaultRowHeight="12.75" x14ac:dyDescent="0.2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hidden="1" customWidth="1"/>
    <col min="6" max="6" width="18.85546875" style="16" customWidth="1"/>
    <col min="7" max="7" width="13.7109375" hidden="1" customWidth="1"/>
  </cols>
  <sheetData>
    <row r="1" spans="1:8" s="8" customFormat="1" ht="80.25" customHeight="1" x14ac:dyDescent="0.2">
      <c r="B1" s="11"/>
      <c r="C1" s="259" t="s">
        <v>462</v>
      </c>
      <c r="D1" s="259"/>
      <c r="E1" s="259"/>
      <c r="F1" s="259"/>
    </row>
    <row r="2" spans="1:8" s="42" customFormat="1" ht="47.25" customHeight="1" x14ac:dyDescent="0.3">
      <c r="A2" s="261" t="s">
        <v>428</v>
      </c>
      <c r="B2" s="262"/>
      <c r="C2" s="262"/>
      <c r="D2" s="262"/>
      <c r="E2" s="262"/>
      <c r="F2" s="262"/>
    </row>
    <row r="3" spans="1:8" s="8" customFormat="1" ht="15.75" x14ac:dyDescent="0.2">
      <c r="A3" s="12"/>
      <c r="B3" s="13"/>
      <c r="C3" s="14"/>
      <c r="D3" s="14"/>
      <c r="E3" s="14"/>
      <c r="F3" s="93" t="s">
        <v>112</v>
      </c>
    </row>
    <row r="4" spans="1:8" s="42" customFormat="1" ht="25.5" x14ac:dyDescent="0.3">
      <c r="A4" s="56" t="s">
        <v>315</v>
      </c>
      <c r="B4" s="56" t="s">
        <v>316</v>
      </c>
      <c r="C4" s="56" t="s">
        <v>312</v>
      </c>
      <c r="D4" s="56" t="s">
        <v>334</v>
      </c>
      <c r="E4" s="56" t="s">
        <v>333</v>
      </c>
      <c r="F4" s="94" t="s">
        <v>426</v>
      </c>
      <c r="G4" s="57" t="s">
        <v>155</v>
      </c>
      <c r="H4" s="8"/>
    </row>
    <row r="5" spans="1:8" s="15" customFormat="1" ht="15.75" x14ac:dyDescent="0.25">
      <c r="A5" s="58">
        <v>1</v>
      </c>
      <c r="B5" s="58">
        <v>2</v>
      </c>
      <c r="C5" s="58">
        <v>3</v>
      </c>
      <c r="D5" s="58"/>
      <c r="E5" s="58"/>
      <c r="F5" s="58">
        <v>4</v>
      </c>
      <c r="G5" s="59"/>
      <c r="H5" s="8"/>
    </row>
    <row r="6" spans="1:8" s="42" customFormat="1" ht="18.75" x14ac:dyDescent="0.3">
      <c r="A6" s="107" t="s">
        <v>158</v>
      </c>
      <c r="B6" s="180" t="s">
        <v>318</v>
      </c>
      <c r="C6" s="181" t="s">
        <v>319</v>
      </c>
      <c r="D6" s="182">
        <f>D7+D16</f>
        <v>250.5</v>
      </c>
      <c r="E6" s="182">
        <f>F6-D6</f>
        <v>6.67999999999995</v>
      </c>
      <c r="F6" s="182">
        <f>F7+F16</f>
        <v>257.17999999999995</v>
      </c>
      <c r="G6" s="56">
        <f>G7+G16</f>
        <v>425.9</v>
      </c>
      <c r="H6" s="8"/>
    </row>
    <row r="7" spans="1:8" s="42" customFormat="1" ht="18.75" x14ac:dyDescent="0.3">
      <c r="A7" s="183"/>
      <c r="B7" s="180"/>
      <c r="C7" s="109" t="s">
        <v>320</v>
      </c>
      <c r="D7" s="182">
        <f>D8+D9+D10+D12</f>
        <v>198.5</v>
      </c>
      <c r="E7" s="182">
        <f t="shared" ref="E7:E32" si="0">F7-D7</f>
        <v>-8.3000000000000114</v>
      </c>
      <c r="F7" s="182">
        <f>F8+F9+F10+F12</f>
        <v>190.2</v>
      </c>
      <c r="G7" s="56">
        <f>G8+G11+G13+G14+G9</f>
        <v>389.9</v>
      </c>
      <c r="H7" s="8"/>
    </row>
    <row r="8" spans="1:8" s="42" customFormat="1" ht="18.75" x14ac:dyDescent="0.3">
      <c r="A8" s="184">
        <v>182</v>
      </c>
      <c r="B8" s="185" t="s">
        <v>321</v>
      </c>
      <c r="C8" s="109" t="s">
        <v>322</v>
      </c>
      <c r="D8" s="186">
        <v>60</v>
      </c>
      <c r="E8" s="182">
        <f t="shared" si="0"/>
        <v>15.950000000000003</v>
      </c>
      <c r="F8" s="186">
        <v>75.95</v>
      </c>
      <c r="G8" s="59">
        <v>125</v>
      </c>
      <c r="H8" s="8"/>
    </row>
    <row r="9" spans="1:8" s="42" customFormat="1" ht="25.5" hidden="1" x14ac:dyDescent="0.3">
      <c r="A9" s="184">
        <v>100</v>
      </c>
      <c r="B9" s="185" t="s">
        <v>116</v>
      </c>
      <c r="C9" s="109" t="s">
        <v>323</v>
      </c>
      <c r="D9" s="186"/>
      <c r="E9" s="182">
        <f t="shared" si="0"/>
        <v>0</v>
      </c>
      <c r="F9" s="186"/>
      <c r="G9" s="59">
        <v>227.9</v>
      </c>
      <c r="H9" s="8"/>
    </row>
    <row r="10" spans="1:8" s="43" customFormat="1" ht="18.75" x14ac:dyDescent="0.3">
      <c r="A10" s="180">
        <v>182</v>
      </c>
      <c r="B10" s="180" t="s">
        <v>324</v>
      </c>
      <c r="C10" s="181" t="s">
        <v>325</v>
      </c>
      <c r="D10" s="182">
        <f>D11</f>
        <v>0.5</v>
      </c>
      <c r="E10" s="182">
        <f t="shared" si="0"/>
        <v>-0.5</v>
      </c>
      <c r="F10" s="182">
        <f>F11</f>
        <v>0</v>
      </c>
      <c r="G10" s="56">
        <f>G11</f>
        <v>4</v>
      </c>
      <c r="H10" s="61"/>
    </row>
    <row r="11" spans="1:8" s="42" customFormat="1" ht="18.75" x14ac:dyDescent="0.3">
      <c r="A11" s="180">
        <v>182</v>
      </c>
      <c r="B11" s="184" t="s">
        <v>326</v>
      </c>
      <c r="C11" s="109" t="s">
        <v>327</v>
      </c>
      <c r="D11" s="186">
        <v>0.5</v>
      </c>
      <c r="E11" s="182">
        <f t="shared" si="0"/>
        <v>-0.5</v>
      </c>
      <c r="F11" s="186"/>
      <c r="G11" s="59">
        <v>4</v>
      </c>
      <c r="H11" s="8"/>
    </row>
    <row r="12" spans="1:8" s="43" customFormat="1" ht="18.75" x14ac:dyDescent="0.3">
      <c r="A12" s="180">
        <v>182</v>
      </c>
      <c r="B12" s="180" t="s">
        <v>328</v>
      </c>
      <c r="C12" s="181" t="s">
        <v>329</v>
      </c>
      <c r="D12" s="182">
        <f>D13+D14</f>
        <v>138</v>
      </c>
      <c r="E12" s="182">
        <f t="shared" si="0"/>
        <v>-23.75</v>
      </c>
      <c r="F12" s="182">
        <f>F13+F14</f>
        <v>114.25</v>
      </c>
      <c r="G12" s="56">
        <f>G13+G14</f>
        <v>33</v>
      </c>
      <c r="H12" s="61"/>
    </row>
    <row r="13" spans="1:8" s="43" customFormat="1" ht="18.75" x14ac:dyDescent="0.3">
      <c r="A13" s="180">
        <v>182</v>
      </c>
      <c r="B13" s="184" t="s">
        <v>113</v>
      </c>
      <c r="C13" s="109" t="s">
        <v>156</v>
      </c>
      <c r="D13" s="182">
        <v>32</v>
      </c>
      <c r="E13" s="182">
        <f t="shared" si="0"/>
        <v>-20.68</v>
      </c>
      <c r="F13" s="182">
        <v>11.32</v>
      </c>
      <c r="G13" s="62">
        <v>8</v>
      </c>
      <c r="H13" s="61"/>
    </row>
    <row r="14" spans="1:8" s="42" customFormat="1" ht="18.75" x14ac:dyDescent="0.3">
      <c r="A14" s="180">
        <v>182</v>
      </c>
      <c r="B14" s="184" t="s">
        <v>114</v>
      </c>
      <c r="C14" s="109" t="s">
        <v>157</v>
      </c>
      <c r="D14" s="186">
        <v>106</v>
      </c>
      <c r="E14" s="182">
        <f t="shared" si="0"/>
        <v>-3.0699999999999932</v>
      </c>
      <c r="F14" s="186">
        <v>102.93</v>
      </c>
      <c r="G14" s="59">
        <v>25</v>
      </c>
      <c r="H14" s="8"/>
    </row>
    <row r="15" spans="1:8" s="43" customFormat="1" ht="18.75" x14ac:dyDescent="0.3">
      <c r="A15" s="107" t="s">
        <v>158</v>
      </c>
      <c r="B15" s="180" t="s">
        <v>330</v>
      </c>
      <c r="C15" s="181" t="s">
        <v>331</v>
      </c>
      <c r="D15" s="182"/>
      <c r="E15" s="182">
        <f t="shared" si="0"/>
        <v>0</v>
      </c>
      <c r="F15" s="182"/>
      <c r="G15" s="62"/>
      <c r="H15" s="61"/>
    </row>
    <row r="16" spans="1:8" s="42" customFormat="1" ht="18.75" x14ac:dyDescent="0.3">
      <c r="A16" s="187"/>
      <c r="B16" s="184"/>
      <c r="C16" s="109" t="s">
        <v>332</v>
      </c>
      <c r="D16" s="182">
        <f>D21+D24+D22</f>
        <v>52</v>
      </c>
      <c r="E16" s="182">
        <f t="shared" si="0"/>
        <v>14.97999999999999</v>
      </c>
      <c r="F16" s="182">
        <f>F21+F24+F22</f>
        <v>66.97999999999999</v>
      </c>
      <c r="G16" s="56">
        <f>G17+G20+G23</f>
        <v>36</v>
      </c>
      <c r="H16" s="8"/>
    </row>
    <row r="17" spans="1:8" s="43" customFormat="1" ht="25.5" x14ac:dyDescent="0.3">
      <c r="A17" s="107" t="s">
        <v>161</v>
      </c>
      <c r="B17" s="180" t="s">
        <v>347</v>
      </c>
      <c r="C17" s="181" t="s">
        <v>348</v>
      </c>
      <c r="D17" s="182">
        <v>0</v>
      </c>
      <c r="E17" s="182">
        <f t="shared" si="0"/>
        <v>0</v>
      </c>
      <c r="F17" s="182">
        <v>0</v>
      </c>
      <c r="G17" s="62">
        <v>18.5</v>
      </c>
      <c r="H17" s="61"/>
    </row>
    <row r="18" spans="1:8" s="43" customFormat="1" ht="63.75" x14ac:dyDescent="0.3">
      <c r="A18" s="107" t="s">
        <v>161</v>
      </c>
      <c r="B18" s="188" t="s">
        <v>159</v>
      </c>
      <c r="C18" s="189" t="s">
        <v>160</v>
      </c>
      <c r="D18" s="182">
        <v>0</v>
      </c>
      <c r="E18" s="182">
        <f t="shared" si="0"/>
        <v>0</v>
      </c>
      <c r="F18" s="182">
        <v>0</v>
      </c>
      <c r="G18" s="62">
        <v>18.5</v>
      </c>
      <c r="H18" s="61"/>
    </row>
    <row r="19" spans="1:8" s="43" customFormat="1" ht="63.75" x14ac:dyDescent="0.3">
      <c r="A19" s="107" t="s">
        <v>161</v>
      </c>
      <c r="B19" s="188" t="s">
        <v>162</v>
      </c>
      <c r="C19" s="189" t="s">
        <v>163</v>
      </c>
      <c r="D19" s="182">
        <v>0</v>
      </c>
      <c r="E19" s="182">
        <f t="shared" si="0"/>
        <v>0</v>
      </c>
      <c r="F19" s="182">
        <v>0</v>
      </c>
      <c r="G19" s="62">
        <v>18.5</v>
      </c>
      <c r="H19" s="61"/>
    </row>
    <row r="20" spans="1:8" s="43" customFormat="1" ht="25.5" x14ac:dyDescent="0.3">
      <c r="A20" s="180">
        <v>801</v>
      </c>
      <c r="B20" s="180" t="s">
        <v>349</v>
      </c>
      <c r="C20" s="190" t="s">
        <v>350</v>
      </c>
      <c r="D20" s="182">
        <v>0</v>
      </c>
      <c r="E20" s="182">
        <f t="shared" si="0"/>
        <v>56.58</v>
      </c>
      <c r="F20" s="182">
        <f>F21+F22</f>
        <v>56.58</v>
      </c>
      <c r="G20" s="62">
        <v>9.5</v>
      </c>
      <c r="H20" s="61"/>
    </row>
    <row r="21" spans="1:8" s="43" customFormat="1" ht="25.5" x14ac:dyDescent="0.3">
      <c r="A21" s="107" t="s">
        <v>128</v>
      </c>
      <c r="B21" s="184" t="s">
        <v>164</v>
      </c>
      <c r="C21" s="191" t="s">
        <v>165</v>
      </c>
      <c r="D21" s="182">
        <v>11.6</v>
      </c>
      <c r="E21" s="182">
        <f t="shared" si="0"/>
        <v>1.9000000000000004</v>
      </c>
      <c r="F21" s="182">
        <v>13.5</v>
      </c>
      <c r="G21" s="62">
        <v>9.5</v>
      </c>
      <c r="H21" s="61"/>
    </row>
    <row r="22" spans="1:8" s="43" customFormat="1" ht="25.5" x14ac:dyDescent="0.3">
      <c r="A22" s="107" t="s">
        <v>128</v>
      </c>
      <c r="B22" s="184" t="s">
        <v>179</v>
      </c>
      <c r="C22" s="191" t="s">
        <v>340</v>
      </c>
      <c r="D22" s="182">
        <v>30.4</v>
      </c>
      <c r="E22" s="182">
        <f t="shared" si="0"/>
        <v>12.68</v>
      </c>
      <c r="F22" s="182">
        <v>43.08</v>
      </c>
      <c r="G22" s="62"/>
      <c r="H22" s="61"/>
    </row>
    <row r="23" spans="1:8" s="43" customFormat="1" ht="18.75" x14ac:dyDescent="0.3">
      <c r="A23" s="107" t="s">
        <v>128</v>
      </c>
      <c r="B23" s="180" t="s">
        <v>251</v>
      </c>
      <c r="C23" s="181" t="s">
        <v>115</v>
      </c>
      <c r="D23" s="182">
        <v>0</v>
      </c>
      <c r="E23" s="182">
        <f t="shared" si="0"/>
        <v>10.4</v>
      </c>
      <c r="F23" s="182">
        <f>F24</f>
        <v>10.4</v>
      </c>
      <c r="G23" s="62">
        <v>8</v>
      </c>
      <c r="H23" s="61"/>
    </row>
    <row r="24" spans="1:8" s="43" customFormat="1" ht="25.5" x14ac:dyDescent="0.3">
      <c r="A24" s="107" t="s">
        <v>128</v>
      </c>
      <c r="B24" s="185" t="s">
        <v>266</v>
      </c>
      <c r="C24" s="192" t="s">
        <v>166</v>
      </c>
      <c r="D24" s="182">
        <v>10</v>
      </c>
      <c r="E24" s="182">
        <f t="shared" si="0"/>
        <v>0.40000000000000036</v>
      </c>
      <c r="F24" s="182">
        <v>10.4</v>
      </c>
      <c r="G24" s="62">
        <v>8</v>
      </c>
      <c r="H24" s="61"/>
    </row>
    <row r="25" spans="1:8" s="44" customFormat="1" ht="18.75" x14ac:dyDescent="0.3">
      <c r="A25" s="107" t="s">
        <v>128</v>
      </c>
      <c r="B25" s="180" t="s">
        <v>351</v>
      </c>
      <c r="C25" s="181" t="s">
        <v>352</v>
      </c>
      <c r="D25" s="182">
        <f>D26</f>
        <v>6015.2999999999993</v>
      </c>
      <c r="E25" s="182">
        <f t="shared" si="0"/>
        <v>2570.6600000000017</v>
      </c>
      <c r="F25" s="182">
        <f>F26</f>
        <v>8585.9600000000009</v>
      </c>
      <c r="G25" s="63">
        <v>3209.6</v>
      </c>
      <c r="H25" s="64"/>
    </row>
    <row r="26" spans="1:8" s="45" customFormat="1" ht="25.5" x14ac:dyDescent="0.3">
      <c r="A26" s="107" t="s">
        <v>128</v>
      </c>
      <c r="B26" s="180" t="s">
        <v>353</v>
      </c>
      <c r="C26" s="181" t="s">
        <v>354</v>
      </c>
      <c r="D26" s="182">
        <f>D27+D29+D30+D31</f>
        <v>6015.2999999999993</v>
      </c>
      <c r="E26" s="182">
        <f t="shared" si="0"/>
        <v>2570.6600000000017</v>
      </c>
      <c r="F26" s="182">
        <f>F27+F29+F30+F31</f>
        <v>8585.9600000000009</v>
      </c>
      <c r="G26" s="56">
        <f>G27+G29+G30+G31</f>
        <v>3209.6</v>
      </c>
      <c r="H26" s="65"/>
    </row>
    <row r="27" spans="1:8" s="45" customFormat="1" ht="25.5" x14ac:dyDescent="0.3">
      <c r="A27" s="107" t="s">
        <v>128</v>
      </c>
      <c r="B27" s="184" t="s">
        <v>353</v>
      </c>
      <c r="C27" s="109" t="s">
        <v>354</v>
      </c>
      <c r="D27" s="182">
        <f>D28</f>
        <v>2503.6</v>
      </c>
      <c r="E27" s="182">
        <f t="shared" si="0"/>
        <v>116.16000000000031</v>
      </c>
      <c r="F27" s="182">
        <f>F28</f>
        <v>2619.7600000000002</v>
      </c>
      <c r="G27" s="66">
        <f>G28</f>
        <v>3142.7</v>
      </c>
      <c r="H27" s="65"/>
    </row>
    <row r="28" spans="1:8" s="45" customFormat="1" ht="25.5" x14ac:dyDescent="0.3">
      <c r="A28" s="107" t="s">
        <v>128</v>
      </c>
      <c r="B28" s="184" t="s">
        <v>252</v>
      </c>
      <c r="C28" s="109" t="s">
        <v>117</v>
      </c>
      <c r="D28" s="182">
        <v>2503.6</v>
      </c>
      <c r="E28" s="182">
        <f t="shared" si="0"/>
        <v>116.16000000000031</v>
      </c>
      <c r="F28" s="182">
        <v>2619.7600000000002</v>
      </c>
      <c r="G28" s="66">
        <v>3142.7</v>
      </c>
      <c r="H28" s="65"/>
    </row>
    <row r="29" spans="1:8" s="45" customFormat="1" ht="25.5" x14ac:dyDescent="0.3">
      <c r="A29" s="107" t="s">
        <v>128</v>
      </c>
      <c r="B29" s="184" t="s">
        <v>253</v>
      </c>
      <c r="C29" s="109" t="s">
        <v>118</v>
      </c>
      <c r="D29" s="193"/>
      <c r="E29" s="182">
        <f t="shared" si="0"/>
        <v>0</v>
      </c>
      <c r="F29" s="193"/>
      <c r="G29" s="66"/>
      <c r="H29" s="65"/>
    </row>
    <row r="30" spans="1:8" s="45" customFormat="1" ht="25.5" x14ac:dyDescent="0.3">
      <c r="A30" s="107" t="s">
        <v>128</v>
      </c>
      <c r="B30" s="184" t="s">
        <v>254</v>
      </c>
      <c r="C30" s="109" t="s">
        <v>119</v>
      </c>
      <c r="D30" s="182">
        <v>144.69999999999999</v>
      </c>
      <c r="E30" s="182">
        <f t="shared" si="0"/>
        <v>44.400000000000006</v>
      </c>
      <c r="F30" s="182">
        <v>189.1</v>
      </c>
      <c r="G30" s="66">
        <v>66.900000000000006</v>
      </c>
      <c r="H30" s="65"/>
    </row>
    <row r="31" spans="1:8" s="45" customFormat="1" ht="18.75" x14ac:dyDescent="0.3">
      <c r="A31" s="107" t="s">
        <v>128</v>
      </c>
      <c r="B31" s="184" t="s">
        <v>255</v>
      </c>
      <c r="C31" s="109" t="s">
        <v>120</v>
      </c>
      <c r="D31" s="182">
        <v>3367</v>
      </c>
      <c r="E31" s="182">
        <f t="shared" si="0"/>
        <v>2410.1000000000004</v>
      </c>
      <c r="F31" s="182">
        <v>5777.1</v>
      </c>
      <c r="G31" s="66"/>
      <c r="H31" s="65"/>
    </row>
    <row r="32" spans="1:8" s="42" customFormat="1" ht="18.75" x14ac:dyDescent="0.3">
      <c r="A32" s="180"/>
      <c r="B32" s="180"/>
      <c r="C32" s="181" t="s">
        <v>355</v>
      </c>
      <c r="D32" s="182">
        <f>D6+D26</f>
        <v>6265.7999999999993</v>
      </c>
      <c r="E32" s="182">
        <f t="shared" si="0"/>
        <v>2577.340000000002</v>
      </c>
      <c r="F32" s="182">
        <f>F6+F26</f>
        <v>8843.1400000000012</v>
      </c>
      <c r="G32" s="56">
        <f>G6+G26</f>
        <v>3635.5</v>
      </c>
      <c r="H32" s="8"/>
    </row>
    <row r="33" spans="1:7" s="42" customFormat="1" ht="18.75" customHeight="1" x14ac:dyDescent="0.3">
      <c r="A33" s="265"/>
      <c r="B33" s="266"/>
      <c r="C33" s="266"/>
      <c r="D33" s="266"/>
      <c r="E33" s="266"/>
      <c r="F33" s="266"/>
    </row>
    <row r="34" spans="1:7" s="36" customFormat="1" ht="39.75" customHeight="1" x14ac:dyDescent="0.25">
      <c r="A34" s="264"/>
      <c r="B34" s="264"/>
      <c r="C34" s="264"/>
      <c r="D34" s="264"/>
      <c r="E34" s="264"/>
      <c r="F34" s="264"/>
      <c r="G34" s="55"/>
    </row>
    <row r="35" spans="1:7" s="36" customFormat="1" ht="33.6" customHeight="1" x14ac:dyDescent="0.25">
      <c r="A35" s="263"/>
      <c r="B35" s="263"/>
      <c r="C35" s="263"/>
      <c r="D35" s="205"/>
      <c r="E35" s="205"/>
      <c r="F35" s="132"/>
    </row>
    <row r="36" spans="1:7" s="36" customFormat="1" ht="18" x14ac:dyDescent="0.25">
      <c r="A36" s="47"/>
      <c r="B36" s="48"/>
      <c r="C36" s="48"/>
      <c r="D36" s="48"/>
      <c r="E36" s="48"/>
      <c r="F36" s="46"/>
    </row>
    <row r="37" spans="1:7" ht="12.75" customHeight="1" x14ac:dyDescent="0.2">
      <c r="A37" s="18"/>
      <c r="B37" s="20"/>
      <c r="C37" s="19"/>
      <c r="D37" s="19"/>
      <c r="E37" s="19"/>
      <c r="F37" s="17"/>
    </row>
    <row r="38" spans="1:7" ht="12.75" customHeight="1" x14ac:dyDescent="0.2">
      <c r="A38" s="18"/>
      <c r="B38" s="19"/>
      <c r="C38" s="19"/>
      <c r="D38" s="19"/>
      <c r="E38" s="19"/>
      <c r="F38" s="17"/>
    </row>
    <row r="39" spans="1:7" ht="12.75" customHeight="1" x14ac:dyDescent="0.2">
      <c r="A39" s="18"/>
      <c r="B39" s="20"/>
      <c r="C39" s="19"/>
      <c r="D39" s="19"/>
      <c r="E39" s="19"/>
      <c r="F39" s="17"/>
    </row>
    <row r="40" spans="1:7" x14ac:dyDescent="0.2">
      <c r="A40" s="18"/>
      <c r="B40" s="19"/>
      <c r="C40" s="19"/>
      <c r="D40" s="19"/>
      <c r="E40" s="19"/>
      <c r="F40" s="17"/>
    </row>
    <row r="41" spans="1:7" ht="26.25" customHeight="1" x14ac:dyDescent="0.2">
      <c r="A41" s="18"/>
      <c r="B41" s="21"/>
      <c r="C41" s="21"/>
      <c r="D41" s="21"/>
      <c r="E41" s="21"/>
      <c r="F41" s="21"/>
    </row>
    <row r="42" spans="1:7" x14ac:dyDescent="0.2">
      <c r="A42" s="18"/>
    </row>
  </sheetData>
  <mergeCells count="5">
    <mergeCell ref="C1:F1"/>
    <mergeCell ref="A2:F2"/>
    <mergeCell ref="A35:C35"/>
    <mergeCell ref="A34:F34"/>
    <mergeCell ref="A33:F33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76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19"/>
  <sheetViews>
    <sheetView topLeftCell="A13" zoomScale="90" zoomScaleNormal="90" zoomScaleSheetLayoutView="100" workbookViewId="0">
      <selection activeCell="D5" sqref="D5"/>
    </sheetView>
  </sheetViews>
  <sheetFormatPr defaultRowHeight="12.75" x14ac:dyDescent="0.2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 x14ac:dyDescent="0.2">
      <c r="A1" s="259" t="s">
        <v>463</v>
      </c>
      <c r="B1" s="259"/>
      <c r="C1" s="259"/>
    </row>
    <row r="2" spans="1:5" ht="12" customHeight="1" x14ac:dyDescent="0.2">
      <c r="C2" s="26"/>
    </row>
    <row r="3" spans="1:5" ht="64.5" customHeight="1" x14ac:dyDescent="0.2">
      <c r="A3" s="236" t="s">
        <v>429</v>
      </c>
      <c r="B3" s="236"/>
      <c r="C3" s="236"/>
      <c r="D3" s="25"/>
      <c r="E3" s="1"/>
    </row>
    <row r="4" spans="1:5" s="24" customFormat="1" ht="15.75" x14ac:dyDescent="0.25">
      <c r="A4" s="25"/>
      <c r="B4" s="34"/>
      <c r="C4" s="135" t="s">
        <v>112</v>
      </c>
      <c r="D4" s="25"/>
      <c r="E4" s="1"/>
    </row>
    <row r="5" spans="1:5" s="51" customFormat="1" ht="72" customHeight="1" x14ac:dyDescent="0.2">
      <c r="A5" s="58" t="s">
        <v>30</v>
      </c>
      <c r="B5" s="58" t="s">
        <v>122</v>
      </c>
      <c r="C5" s="136" t="s">
        <v>200</v>
      </c>
    </row>
    <row r="6" spans="1:5" s="51" customFormat="1" ht="18" x14ac:dyDescent="0.2">
      <c r="A6" s="58">
        <v>1</v>
      </c>
      <c r="B6" s="137">
        <v>2</v>
      </c>
      <c r="C6" s="58">
        <v>3</v>
      </c>
    </row>
    <row r="7" spans="1:5" s="36" customFormat="1" ht="18" x14ac:dyDescent="0.25">
      <c r="A7" s="138" t="s">
        <v>29</v>
      </c>
      <c r="B7" s="128" t="s">
        <v>36</v>
      </c>
      <c r="C7" s="174">
        <f>C10+C8+C11+C12</f>
        <v>5946.47</v>
      </c>
    </row>
    <row r="8" spans="1:5" s="36" customFormat="1" ht="25.5" x14ac:dyDescent="0.25">
      <c r="A8" s="138" t="s">
        <v>28</v>
      </c>
      <c r="B8" s="128" t="s">
        <v>100</v>
      </c>
      <c r="C8" s="174">
        <f>'Приложение 6'!J13</f>
        <v>876.43</v>
      </c>
    </row>
    <row r="9" spans="1:5" s="36" customFormat="1" ht="25.5" x14ac:dyDescent="0.25">
      <c r="A9" s="138" t="s">
        <v>27</v>
      </c>
      <c r="B9" s="128" t="s">
        <v>37</v>
      </c>
      <c r="C9" s="174">
        <f>'[1]Приложение 5'!L14</f>
        <v>0</v>
      </c>
    </row>
    <row r="10" spans="1:5" s="36" customFormat="1" ht="25.5" x14ac:dyDescent="0.25">
      <c r="A10" s="138" t="s">
        <v>26</v>
      </c>
      <c r="B10" s="128" t="s">
        <v>38</v>
      </c>
      <c r="C10" s="174">
        <f>'Приложение 6'!J24</f>
        <v>2552.0300000000002</v>
      </c>
    </row>
    <row r="11" spans="1:5" s="36" customFormat="1" ht="18" x14ac:dyDescent="0.25">
      <c r="A11" s="138" t="s">
        <v>291</v>
      </c>
      <c r="B11" s="128" t="s">
        <v>292</v>
      </c>
      <c r="C11" s="174">
        <v>0</v>
      </c>
    </row>
    <row r="12" spans="1:5" s="36" customFormat="1" ht="18" x14ac:dyDescent="0.25">
      <c r="A12" s="138" t="s">
        <v>257</v>
      </c>
      <c r="B12" s="128" t="s">
        <v>297</v>
      </c>
      <c r="C12" s="174">
        <f>'Приложение 6'!J43</f>
        <v>2518.0100000000002</v>
      </c>
    </row>
    <row r="13" spans="1:5" s="36" customFormat="1" ht="18" x14ac:dyDescent="0.25">
      <c r="A13" s="138" t="s">
        <v>24</v>
      </c>
      <c r="B13" s="128" t="s">
        <v>39</v>
      </c>
      <c r="C13" s="175">
        <f>C14</f>
        <v>176.5</v>
      </c>
    </row>
    <row r="14" spans="1:5" s="36" customFormat="1" ht="18" x14ac:dyDescent="0.25">
      <c r="A14" s="138" t="s">
        <v>40</v>
      </c>
      <c r="B14" s="128" t="s">
        <v>41</v>
      </c>
      <c r="C14" s="175">
        <f>'Приложение 6'!J63</f>
        <v>176.5</v>
      </c>
    </row>
    <row r="15" spans="1:5" s="36" customFormat="1" ht="18" hidden="1" x14ac:dyDescent="0.25">
      <c r="A15" s="138" t="s">
        <v>23</v>
      </c>
      <c r="B15" s="128" t="s">
        <v>42</v>
      </c>
      <c r="C15" s="59"/>
    </row>
    <row r="16" spans="1:5" s="36" customFormat="1" ht="18" hidden="1" x14ac:dyDescent="0.25">
      <c r="A16" s="138" t="s">
        <v>22</v>
      </c>
      <c r="B16" s="128" t="s">
        <v>43</v>
      </c>
      <c r="C16" s="59"/>
    </row>
    <row r="17" spans="1:3" s="36" customFormat="1" ht="18" hidden="1" x14ac:dyDescent="0.25">
      <c r="A17" s="138" t="s">
        <v>101</v>
      </c>
      <c r="B17" s="128" t="s">
        <v>102</v>
      </c>
      <c r="C17" s="59"/>
    </row>
    <row r="18" spans="1:3" s="36" customFormat="1" ht="25.5" hidden="1" x14ac:dyDescent="0.25">
      <c r="A18" s="138" t="s">
        <v>103</v>
      </c>
      <c r="B18" s="128" t="s">
        <v>44</v>
      </c>
      <c r="C18" s="59"/>
    </row>
    <row r="19" spans="1:3" s="36" customFormat="1" ht="18" hidden="1" x14ac:dyDescent="0.25">
      <c r="A19" s="138" t="s">
        <v>21</v>
      </c>
      <c r="B19" s="128" t="s">
        <v>45</v>
      </c>
      <c r="C19" s="59"/>
    </row>
    <row r="20" spans="1:3" s="36" customFormat="1" ht="18" hidden="1" x14ac:dyDescent="0.25">
      <c r="A20" s="138" t="s">
        <v>20</v>
      </c>
      <c r="B20" s="128" t="s">
        <v>46</v>
      </c>
      <c r="C20" s="60" t="e">
        <f>C21</f>
        <v>#REF!</v>
      </c>
    </row>
    <row r="21" spans="1:3" s="36" customFormat="1" ht="18" hidden="1" x14ac:dyDescent="0.25">
      <c r="A21" s="138" t="s">
        <v>19</v>
      </c>
      <c r="B21" s="128" t="s">
        <v>47</v>
      </c>
      <c r="C21" s="60" t="e">
        <f>#REF!</f>
        <v>#REF!</v>
      </c>
    </row>
    <row r="22" spans="1:3" s="36" customFormat="1" ht="18" hidden="1" x14ac:dyDescent="0.25">
      <c r="A22" s="138" t="s">
        <v>48</v>
      </c>
      <c r="B22" s="128" t="s">
        <v>49</v>
      </c>
      <c r="C22" s="59"/>
    </row>
    <row r="23" spans="1:3" s="36" customFormat="1" ht="18" hidden="1" x14ac:dyDescent="0.25">
      <c r="A23" s="138" t="s">
        <v>50</v>
      </c>
      <c r="B23" s="128" t="s">
        <v>51</v>
      </c>
      <c r="C23" s="59"/>
    </row>
    <row r="24" spans="1:3" s="36" customFormat="1" ht="18" hidden="1" x14ac:dyDescent="0.25">
      <c r="A24" s="138" t="s">
        <v>52</v>
      </c>
      <c r="B24" s="128" t="s">
        <v>53</v>
      </c>
      <c r="C24" s="59"/>
    </row>
    <row r="25" spans="1:3" s="36" customFormat="1" ht="18" hidden="1" x14ac:dyDescent="0.25">
      <c r="A25" s="138" t="s">
        <v>18</v>
      </c>
      <c r="B25" s="128" t="s">
        <v>54</v>
      </c>
      <c r="C25" s="59"/>
    </row>
    <row r="26" spans="1:3" s="36" customFormat="1" ht="18" x14ac:dyDescent="0.25">
      <c r="A26" s="112" t="s">
        <v>23</v>
      </c>
      <c r="B26" s="128" t="s">
        <v>42</v>
      </c>
      <c r="C26" s="175">
        <v>0</v>
      </c>
    </row>
    <row r="27" spans="1:3" s="36" customFormat="1" ht="18" x14ac:dyDescent="0.25">
      <c r="A27" s="138" t="s">
        <v>342</v>
      </c>
      <c r="B27" s="128" t="s">
        <v>341</v>
      </c>
      <c r="C27" s="175">
        <v>0</v>
      </c>
    </row>
    <row r="28" spans="1:3" s="36" customFormat="1" ht="18" x14ac:dyDescent="0.25">
      <c r="A28" s="138" t="s">
        <v>19</v>
      </c>
      <c r="B28" s="128" t="s">
        <v>47</v>
      </c>
      <c r="C28" s="174">
        <f>'Приложение 6'!J81</f>
        <v>203.91000000000003</v>
      </c>
    </row>
    <row r="29" spans="1:3" s="36" customFormat="1" ht="18" hidden="1" x14ac:dyDescent="0.25">
      <c r="A29" s="138" t="s">
        <v>16</v>
      </c>
      <c r="B29" s="128" t="s">
        <v>56</v>
      </c>
      <c r="C29" s="59"/>
    </row>
    <row r="30" spans="1:3" s="36" customFormat="1" ht="18" hidden="1" x14ac:dyDescent="0.25">
      <c r="A30" s="138" t="s">
        <v>15</v>
      </c>
      <c r="B30" s="128" t="s">
        <v>57</v>
      </c>
      <c r="C30" s="60">
        <v>0</v>
      </c>
    </row>
    <row r="31" spans="1:3" s="36" customFormat="1" ht="18" x14ac:dyDescent="0.25">
      <c r="A31" s="138" t="s">
        <v>50</v>
      </c>
      <c r="B31" s="128" t="s">
        <v>51</v>
      </c>
      <c r="C31" s="175">
        <f>'Приложение 6'!J90</f>
        <v>179.66</v>
      </c>
    </row>
    <row r="32" spans="1:3" s="36" customFormat="1" ht="18" x14ac:dyDescent="0.25">
      <c r="A32" s="138" t="s">
        <v>17</v>
      </c>
      <c r="B32" s="128" t="s">
        <v>55</v>
      </c>
      <c r="C32" s="174">
        <f>C33</f>
        <v>1023.36</v>
      </c>
    </row>
    <row r="33" spans="1:3" s="36" customFormat="1" ht="18" x14ac:dyDescent="0.25">
      <c r="A33" s="138" t="s">
        <v>14</v>
      </c>
      <c r="B33" s="128" t="s">
        <v>58</v>
      </c>
      <c r="C33" s="174">
        <f>'Приложение 6'!J91</f>
        <v>1023.36</v>
      </c>
    </row>
    <row r="34" spans="1:3" s="36" customFormat="1" ht="18" hidden="1" x14ac:dyDescent="0.25">
      <c r="A34" s="138" t="s">
        <v>13</v>
      </c>
      <c r="B34" s="128" t="s">
        <v>59</v>
      </c>
      <c r="C34" s="59"/>
    </row>
    <row r="35" spans="1:3" s="36" customFormat="1" ht="18" hidden="1" x14ac:dyDescent="0.25">
      <c r="A35" s="138" t="s">
        <v>60</v>
      </c>
      <c r="B35" s="128" t="s">
        <v>61</v>
      </c>
      <c r="C35" s="59"/>
    </row>
    <row r="36" spans="1:3" s="36" customFormat="1" ht="18" hidden="1" x14ac:dyDescent="0.25">
      <c r="A36" s="138" t="s">
        <v>62</v>
      </c>
      <c r="B36" s="128" t="s">
        <v>63</v>
      </c>
      <c r="C36" s="59"/>
    </row>
    <row r="37" spans="1:3" s="36" customFormat="1" ht="18" x14ac:dyDescent="0.25">
      <c r="A37" s="138" t="s">
        <v>12</v>
      </c>
      <c r="B37" s="128" t="s">
        <v>64</v>
      </c>
      <c r="C37" s="175">
        <f>C41</f>
        <v>466.48</v>
      </c>
    </row>
    <row r="38" spans="1:3" s="36" customFormat="1" ht="18" hidden="1" x14ac:dyDescent="0.25">
      <c r="A38" s="138" t="s">
        <v>11</v>
      </c>
      <c r="B38" s="128" t="s">
        <v>65</v>
      </c>
      <c r="C38" s="59"/>
    </row>
    <row r="39" spans="1:3" s="36" customFormat="1" ht="18" hidden="1" x14ac:dyDescent="0.25">
      <c r="A39" s="138" t="s">
        <v>10</v>
      </c>
      <c r="B39" s="128" t="s">
        <v>66</v>
      </c>
      <c r="C39" s="59"/>
    </row>
    <row r="40" spans="1:3" s="36" customFormat="1" ht="18" hidden="1" x14ac:dyDescent="0.25">
      <c r="A40" s="138" t="s">
        <v>9</v>
      </c>
      <c r="B40" s="128" t="s">
        <v>67</v>
      </c>
      <c r="C40" s="59"/>
    </row>
    <row r="41" spans="1:3" s="36" customFormat="1" ht="18" x14ac:dyDescent="0.25">
      <c r="A41" s="138" t="s">
        <v>8</v>
      </c>
      <c r="B41" s="128" t="s">
        <v>68</v>
      </c>
      <c r="C41" s="175">
        <f>'Приложение 6'!J94</f>
        <v>466.48</v>
      </c>
    </row>
    <row r="42" spans="1:3" s="36" customFormat="1" ht="18" hidden="1" x14ac:dyDescent="0.25">
      <c r="A42" s="138" t="s">
        <v>7</v>
      </c>
      <c r="B42" s="128" t="s">
        <v>69</v>
      </c>
      <c r="C42" s="59"/>
    </row>
    <row r="43" spans="1:3" s="36" customFormat="1" ht="18" hidden="1" x14ac:dyDescent="0.25">
      <c r="A43" s="138" t="s">
        <v>104</v>
      </c>
      <c r="B43" s="128" t="s">
        <v>70</v>
      </c>
      <c r="C43" s="175">
        <f>C44</f>
        <v>0</v>
      </c>
    </row>
    <row r="44" spans="1:3" s="36" customFormat="1" ht="18" hidden="1" x14ac:dyDescent="0.25">
      <c r="A44" s="138" t="s">
        <v>6</v>
      </c>
      <c r="B44" s="128" t="s">
        <v>71</v>
      </c>
      <c r="C44" s="175">
        <f>'Приложение 6'!J103</f>
        <v>0</v>
      </c>
    </row>
    <row r="45" spans="1:3" s="36" customFormat="1" ht="18" hidden="1" x14ac:dyDescent="0.25">
      <c r="A45" s="138" t="s">
        <v>105</v>
      </c>
      <c r="B45" s="128" t="s">
        <v>72</v>
      </c>
      <c r="C45" s="59"/>
    </row>
    <row r="46" spans="1:3" s="36" customFormat="1" ht="18" hidden="1" x14ac:dyDescent="0.25">
      <c r="A46" s="138" t="s">
        <v>4</v>
      </c>
      <c r="B46" s="128" t="s">
        <v>73</v>
      </c>
      <c r="C46" s="59"/>
    </row>
    <row r="47" spans="1:3" s="36" customFormat="1" ht="18" hidden="1" x14ac:dyDescent="0.25">
      <c r="A47" s="138" t="s">
        <v>106</v>
      </c>
      <c r="B47" s="128" t="s">
        <v>74</v>
      </c>
      <c r="C47" s="59"/>
    </row>
    <row r="48" spans="1:3" s="36" customFormat="1" ht="18" hidden="1" x14ac:dyDescent="0.25">
      <c r="A48" s="138" t="s">
        <v>3</v>
      </c>
      <c r="B48" s="128" t="s">
        <v>75</v>
      </c>
      <c r="C48" s="59"/>
    </row>
    <row r="49" spans="1:5" s="36" customFormat="1" ht="18" hidden="1" x14ac:dyDescent="0.25">
      <c r="A49" s="138" t="s">
        <v>2</v>
      </c>
      <c r="B49" s="128" t="s">
        <v>76</v>
      </c>
      <c r="C49" s="59"/>
    </row>
    <row r="50" spans="1:5" s="36" customFormat="1" ht="18" hidden="1" x14ac:dyDescent="0.25">
      <c r="A50" s="138" t="s">
        <v>1</v>
      </c>
      <c r="B50" s="128" t="s">
        <v>77</v>
      </c>
      <c r="C50" s="59"/>
    </row>
    <row r="51" spans="1:5" s="36" customFormat="1" ht="18" hidden="1" x14ac:dyDescent="0.25">
      <c r="A51" s="138" t="s">
        <v>0</v>
      </c>
      <c r="B51" s="128" t="s">
        <v>78</v>
      </c>
      <c r="C51" s="59"/>
    </row>
    <row r="52" spans="1:5" s="36" customFormat="1" ht="18" x14ac:dyDescent="0.25">
      <c r="A52" s="138" t="s">
        <v>79</v>
      </c>
      <c r="B52" s="128" t="s">
        <v>80</v>
      </c>
      <c r="C52" s="175">
        <f>C56</f>
        <v>885.75</v>
      </c>
      <c r="E52" s="214"/>
    </row>
    <row r="53" spans="1:5" s="36" customFormat="1" ht="18" hidden="1" x14ac:dyDescent="0.25">
      <c r="A53" s="138" t="s">
        <v>81</v>
      </c>
      <c r="B53" s="128" t="s">
        <v>83</v>
      </c>
      <c r="C53" s="174">
        <v>0</v>
      </c>
    </row>
    <row r="54" spans="1:5" s="36" customFormat="1" ht="18" hidden="1" x14ac:dyDescent="0.25">
      <c r="A54" s="138" t="s">
        <v>82</v>
      </c>
      <c r="B54" s="128" t="s">
        <v>83</v>
      </c>
      <c r="C54" s="59"/>
    </row>
    <row r="55" spans="1:5" s="36" customFormat="1" ht="18" hidden="1" x14ac:dyDescent="0.25">
      <c r="A55" s="138" t="s">
        <v>84</v>
      </c>
      <c r="B55" s="128" t="s">
        <v>85</v>
      </c>
      <c r="C55" s="59"/>
    </row>
    <row r="56" spans="1:5" s="36" customFormat="1" ht="18" x14ac:dyDescent="0.25">
      <c r="A56" s="138" t="s">
        <v>86</v>
      </c>
      <c r="B56" s="128" t="s">
        <v>87</v>
      </c>
      <c r="C56" s="175">
        <f>'Приложение 6'!J113</f>
        <v>885.75</v>
      </c>
    </row>
    <row r="57" spans="1:5" s="36" customFormat="1" ht="18" x14ac:dyDescent="0.25">
      <c r="A57" s="74" t="s">
        <v>152</v>
      </c>
      <c r="B57" s="72" t="s">
        <v>167</v>
      </c>
      <c r="C57" s="210">
        <f>'[1]Приложение 5'!L79</f>
        <v>0</v>
      </c>
    </row>
    <row r="58" spans="1:5" s="36" customFormat="1" ht="18" hidden="1" x14ac:dyDescent="0.25">
      <c r="A58" s="138" t="s">
        <v>88</v>
      </c>
      <c r="B58" s="128" t="s">
        <v>89</v>
      </c>
      <c r="C58" s="59"/>
    </row>
    <row r="59" spans="1:5" s="36" customFormat="1" ht="18" hidden="1" x14ac:dyDescent="0.25">
      <c r="A59" s="138" t="s">
        <v>107</v>
      </c>
      <c r="B59" s="128" t="s">
        <v>108</v>
      </c>
      <c r="C59" s="59"/>
    </row>
    <row r="60" spans="1:5" s="36" customFormat="1" ht="18" hidden="1" x14ac:dyDescent="0.25">
      <c r="A60" s="138" t="s">
        <v>5</v>
      </c>
      <c r="B60" s="128" t="s">
        <v>90</v>
      </c>
      <c r="C60" s="59"/>
    </row>
    <row r="61" spans="1:5" s="36" customFormat="1" ht="18" hidden="1" x14ac:dyDescent="0.25">
      <c r="A61" s="138" t="s">
        <v>91</v>
      </c>
      <c r="B61" s="128" t="s">
        <v>92</v>
      </c>
      <c r="C61" s="59"/>
    </row>
    <row r="62" spans="1:5" s="36" customFormat="1" ht="18" hidden="1" x14ac:dyDescent="0.25">
      <c r="A62" s="138" t="s">
        <v>109</v>
      </c>
      <c r="B62" s="128" t="s">
        <v>93</v>
      </c>
      <c r="C62" s="59"/>
    </row>
    <row r="63" spans="1:5" s="36" customFormat="1" ht="25.5" hidden="1" x14ac:dyDescent="0.25">
      <c r="A63" s="138" t="s">
        <v>110</v>
      </c>
      <c r="B63" s="128" t="s">
        <v>94</v>
      </c>
      <c r="C63" s="59"/>
    </row>
    <row r="64" spans="1:5" s="36" customFormat="1" ht="25.5" hidden="1" x14ac:dyDescent="0.25">
      <c r="A64" s="138" t="s">
        <v>95</v>
      </c>
      <c r="B64" s="128" t="s">
        <v>96</v>
      </c>
      <c r="C64" s="59"/>
    </row>
    <row r="65" spans="1:3" s="36" customFormat="1" ht="18" hidden="1" x14ac:dyDescent="0.25">
      <c r="A65" s="138" t="s">
        <v>97</v>
      </c>
      <c r="B65" s="128" t="s">
        <v>98</v>
      </c>
      <c r="C65" s="59"/>
    </row>
    <row r="66" spans="1:3" s="36" customFormat="1" ht="18" hidden="1" x14ac:dyDescent="0.25">
      <c r="A66" s="138" t="s">
        <v>111</v>
      </c>
      <c r="B66" s="128" t="s">
        <v>99</v>
      </c>
      <c r="C66" s="59"/>
    </row>
    <row r="67" spans="1:3" s="36" customFormat="1" ht="18" x14ac:dyDescent="0.25">
      <c r="A67" s="139" t="s">
        <v>356</v>
      </c>
      <c r="B67" s="140"/>
      <c r="C67" s="174">
        <f>C56+C43+C37+C26+C13+C7+C28+C32+C31</f>
        <v>8882.130000000001</v>
      </c>
    </row>
    <row r="68" spans="1:3" s="36" customFormat="1" ht="18.75" x14ac:dyDescent="0.3">
      <c r="A68" s="49"/>
      <c r="B68" s="50"/>
      <c r="C68" s="42"/>
    </row>
    <row r="69" spans="1:3" s="36" customFormat="1" ht="18.75" x14ac:dyDescent="0.3">
      <c r="A69" s="49"/>
      <c r="B69" s="50"/>
      <c r="C69" s="42"/>
    </row>
    <row r="70" spans="1:3" s="36" customFormat="1" ht="18.75" x14ac:dyDescent="0.3">
      <c r="A70" s="49"/>
      <c r="B70" s="50"/>
      <c r="C70" s="42"/>
    </row>
    <row r="71" spans="1:3" s="36" customFormat="1" ht="18.75" x14ac:dyDescent="0.3">
      <c r="A71" s="49"/>
      <c r="B71" s="50"/>
      <c r="C71" s="42"/>
    </row>
    <row r="72" spans="1:3" s="36" customFormat="1" ht="18.75" x14ac:dyDescent="0.3">
      <c r="A72" s="49"/>
      <c r="B72" s="50"/>
      <c r="C72" s="42"/>
    </row>
    <row r="73" spans="1:3" s="36" customFormat="1" ht="18.75" x14ac:dyDescent="0.3">
      <c r="A73" s="49"/>
      <c r="B73" s="50"/>
      <c r="C73" s="42"/>
    </row>
    <row r="74" spans="1:3" s="36" customFormat="1" ht="18.75" x14ac:dyDescent="0.3">
      <c r="A74" s="49"/>
      <c r="B74" s="50"/>
      <c r="C74" s="42"/>
    </row>
    <row r="75" spans="1:3" s="36" customFormat="1" ht="18.75" x14ac:dyDescent="0.3">
      <c r="A75" s="49"/>
      <c r="B75" s="50"/>
      <c r="C75" s="42"/>
    </row>
    <row r="76" spans="1:3" s="36" customFormat="1" ht="18.75" x14ac:dyDescent="0.3">
      <c r="A76" s="49"/>
      <c r="B76" s="50"/>
      <c r="C76" s="42"/>
    </row>
    <row r="77" spans="1:3" s="36" customFormat="1" ht="18.75" x14ac:dyDescent="0.3">
      <c r="A77" s="49"/>
      <c r="B77" s="50"/>
      <c r="C77" s="42"/>
    </row>
    <row r="78" spans="1:3" s="36" customFormat="1" ht="18.75" x14ac:dyDescent="0.3">
      <c r="A78" s="49"/>
      <c r="B78" s="50"/>
      <c r="C78" s="42"/>
    </row>
    <row r="79" spans="1:3" s="36" customFormat="1" ht="18.75" x14ac:dyDescent="0.3">
      <c r="A79" s="49"/>
      <c r="B79" s="50"/>
      <c r="C79" s="42"/>
    </row>
    <row r="80" spans="1:3" s="36" customFormat="1" ht="18.75" x14ac:dyDescent="0.3">
      <c r="A80" s="49"/>
      <c r="B80" s="50"/>
      <c r="C80" s="42"/>
    </row>
    <row r="81" spans="1:3" s="36" customFormat="1" ht="18.75" x14ac:dyDescent="0.3">
      <c r="A81" s="49"/>
      <c r="B81" s="50"/>
      <c r="C81" s="42"/>
    </row>
    <row r="82" spans="1:3" s="36" customFormat="1" ht="18.75" x14ac:dyDescent="0.3">
      <c r="A82" s="49"/>
      <c r="B82" s="50"/>
      <c r="C82" s="42"/>
    </row>
    <row r="83" spans="1:3" s="36" customFormat="1" ht="18.75" x14ac:dyDescent="0.3">
      <c r="A83" s="49"/>
      <c r="B83" s="50"/>
      <c r="C83" s="42"/>
    </row>
    <row r="84" spans="1:3" s="36" customFormat="1" ht="18.75" x14ac:dyDescent="0.3">
      <c r="A84" s="49"/>
      <c r="B84" s="50"/>
      <c r="C84" s="42"/>
    </row>
    <row r="85" spans="1:3" s="36" customFormat="1" ht="18.75" x14ac:dyDescent="0.3">
      <c r="A85" s="49"/>
      <c r="B85" s="50"/>
      <c r="C85" s="42"/>
    </row>
    <row r="86" spans="1:3" s="36" customFormat="1" ht="18.75" x14ac:dyDescent="0.3">
      <c r="A86" s="49"/>
      <c r="B86" s="50"/>
      <c r="C86" s="42"/>
    </row>
    <row r="87" spans="1:3" s="36" customFormat="1" ht="18.75" x14ac:dyDescent="0.3">
      <c r="A87" s="49"/>
      <c r="B87" s="50"/>
      <c r="C87" s="42"/>
    </row>
    <row r="88" spans="1:3" s="36" customFormat="1" ht="18.75" x14ac:dyDescent="0.3">
      <c r="A88" s="49"/>
      <c r="B88" s="50"/>
      <c r="C88" s="42"/>
    </row>
    <row r="89" spans="1:3" s="36" customFormat="1" ht="18.75" x14ac:dyDescent="0.3">
      <c r="A89" s="49"/>
      <c r="B89" s="50"/>
      <c r="C89" s="42"/>
    </row>
    <row r="90" spans="1:3" s="36" customFormat="1" ht="18.75" x14ac:dyDescent="0.3">
      <c r="A90" s="49"/>
      <c r="B90" s="50"/>
      <c r="C90" s="42"/>
    </row>
    <row r="91" spans="1:3" s="36" customFormat="1" ht="18.75" x14ac:dyDescent="0.3">
      <c r="A91" s="49"/>
      <c r="B91" s="50"/>
      <c r="C91" s="42"/>
    </row>
    <row r="92" spans="1:3" s="36" customFormat="1" ht="18.75" x14ac:dyDescent="0.3">
      <c r="A92" s="49"/>
      <c r="B92" s="50"/>
      <c r="C92" s="42"/>
    </row>
    <row r="93" spans="1:3" s="36" customFormat="1" ht="18.75" x14ac:dyDescent="0.3">
      <c r="A93" s="49"/>
      <c r="B93" s="50"/>
      <c r="C93" s="42"/>
    </row>
    <row r="94" spans="1:3" s="36" customFormat="1" ht="18.75" x14ac:dyDescent="0.3">
      <c r="A94" s="49"/>
      <c r="B94" s="50"/>
      <c r="C94" s="42"/>
    </row>
    <row r="95" spans="1:3" s="36" customFormat="1" ht="18.75" x14ac:dyDescent="0.3">
      <c r="A95" s="49"/>
      <c r="B95" s="50"/>
      <c r="C95" s="42"/>
    </row>
    <row r="96" spans="1:3" s="36" customFormat="1" ht="18.75" x14ac:dyDescent="0.3">
      <c r="A96" s="49"/>
      <c r="B96" s="50"/>
      <c r="C96" s="42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M123"/>
  <sheetViews>
    <sheetView topLeftCell="A113" zoomScaleNormal="100" workbookViewId="0">
      <selection activeCell="M50" sqref="M50"/>
    </sheetView>
  </sheetViews>
  <sheetFormatPr defaultRowHeight="12.75" x14ac:dyDescent="0.2"/>
  <cols>
    <col min="1" max="1" width="57.28515625" style="27" customWidth="1"/>
    <col min="2" max="2" width="8.42578125" style="27" hidden="1" customWidth="1"/>
    <col min="3" max="3" width="8.42578125" style="27" customWidth="1"/>
    <col min="4" max="4" width="7.42578125" style="29" customWidth="1"/>
    <col min="5" max="5" width="6.7109375" style="29" customWidth="1"/>
    <col min="6" max="6" width="16.42578125" style="29" customWidth="1"/>
    <col min="7" max="7" width="8.85546875" style="29" customWidth="1"/>
    <col min="8" max="8" width="13.28515625" style="113" hidden="1" customWidth="1"/>
    <col min="9" max="9" width="12.42578125" style="113" hidden="1" customWidth="1"/>
    <col min="10" max="10" width="14.5703125" style="114" customWidth="1"/>
    <col min="11" max="11" width="9.140625" style="30" hidden="1" customWidth="1"/>
    <col min="12" max="16384" width="9.140625" style="30"/>
  </cols>
  <sheetData>
    <row r="1" spans="1:13" ht="159.75" customHeight="1" x14ac:dyDescent="0.2">
      <c r="A1" s="23"/>
      <c r="B1" s="23"/>
      <c r="C1" s="23"/>
      <c r="D1" s="23"/>
      <c r="G1" s="259" t="s">
        <v>464</v>
      </c>
      <c r="H1" s="259"/>
      <c r="I1" s="259"/>
      <c r="J1" s="259"/>
      <c r="K1" s="259"/>
      <c r="L1" s="268"/>
      <c r="M1" s="268"/>
    </row>
    <row r="2" spans="1:13" ht="16.5" customHeight="1" x14ac:dyDescent="0.2">
      <c r="B2" s="28"/>
      <c r="C2" s="28"/>
      <c r="H2" s="95"/>
      <c r="I2" s="95"/>
      <c r="J2" s="95"/>
    </row>
    <row r="3" spans="1:13" s="32" customFormat="1" ht="47.25" customHeight="1" x14ac:dyDescent="0.25">
      <c r="A3" s="269" t="s">
        <v>427</v>
      </c>
      <c r="B3" s="269"/>
      <c r="C3" s="269"/>
      <c r="D3" s="269"/>
      <c r="E3" s="269"/>
      <c r="F3" s="269"/>
      <c r="G3" s="269"/>
      <c r="H3" s="206"/>
      <c r="I3" s="206"/>
      <c r="J3" s="96"/>
    </row>
    <row r="4" spans="1:13" s="31" customFormat="1" ht="15.75" x14ac:dyDescent="0.25">
      <c r="A4" s="97"/>
      <c r="B4" s="97"/>
      <c r="C4" s="97"/>
      <c r="D4" s="97"/>
      <c r="E4" s="97"/>
      <c r="F4" s="98"/>
      <c r="G4" s="99"/>
      <c r="H4" s="99"/>
      <c r="I4" s="99"/>
      <c r="J4" s="141" t="s">
        <v>282</v>
      </c>
    </row>
    <row r="5" spans="1:13" s="53" customFormat="1" ht="81.75" customHeight="1" x14ac:dyDescent="0.25">
      <c r="A5" s="67" t="s">
        <v>31</v>
      </c>
      <c r="B5" s="67"/>
      <c r="C5" s="67"/>
      <c r="D5" s="69" t="s">
        <v>123</v>
      </c>
      <c r="E5" s="69" t="s">
        <v>124</v>
      </c>
      <c r="F5" s="69" t="s">
        <v>125</v>
      </c>
      <c r="G5" s="69" t="s">
        <v>126</v>
      </c>
      <c r="H5" s="102" t="s">
        <v>432</v>
      </c>
      <c r="I5" s="102" t="s">
        <v>333</v>
      </c>
      <c r="J5" s="195" t="s">
        <v>200</v>
      </c>
    </row>
    <row r="6" spans="1:13" s="52" customFormat="1" x14ac:dyDescent="0.2">
      <c r="A6" s="101">
        <v>1</v>
      </c>
      <c r="B6" s="101">
        <v>2</v>
      </c>
      <c r="C6" s="101">
        <v>2</v>
      </c>
      <c r="D6" s="69" t="s">
        <v>32</v>
      </c>
      <c r="E6" s="69" t="s">
        <v>33</v>
      </c>
      <c r="F6" s="69" t="s">
        <v>34</v>
      </c>
      <c r="G6" s="69" t="s">
        <v>35</v>
      </c>
      <c r="H6" s="102"/>
      <c r="I6" s="102"/>
      <c r="J6" s="196">
        <v>7</v>
      </c>
    </row>
    <row r="7" spans="1:13" s="31" customFormat="1" ht="33.75" customHeight="1" x14ac:dyDescent="0.2">
      <c r="A7" s="71" t="s">
        <v>413</v>
      </c>
      <c r="B7" s="215" t="s">
        <v>128</v>
      </c>
      <c r="C7" s="215" t="s">
        <v>128</v>
      </c>
      <c r="D7" s="72"/>
      <c r="E7" s="72"/>
      <c r="F7" s="72"/>
      <c r="G7" s="72"/>
      <c r="H7" s="176">
        <f>H8</f>
        <v>1764.53</v>
      </c>
      <c r="I7" s="173">
        <f t="shared" ref="I7" si="0">J7-H7</f>
        <v>4181.9400000000005</v>
      </c>
      <c r="J7" s="176">
        <f>J8</f>
        <v>5946.47</v>
      </c>
    </row>
    <row r="8" spans="1:13" s="31" customFormat="1" x14ac:dyDescent="0.2">
      <c r="A8" s="170" t="s">
        <v>127</v>
      </c>
      <c r="B8" s="171" t="s">
        <v>128</v>
      </c>
      <c r="C8" s="171" t="s">
        <v>128</v>
      </c>
      <c r="D8" s="171" t="s">
        <v>129</v>
      </c>
      <c r="E8" s="171"/>
      <c r="F8" s="171"/>
      <c r="G8" s="172"/>
      <c r="H8" s="194">
        <f>H9+H23+H35+H42</f>
        <v>1764.53</v>
      </c>
      <c r="I8" s="173">
        <f>J8-H8</f>
        <v>4181.9400000000005</v>
      </c>
      <c r="J8" s="194">
        <f>J9+J22+J42</f>
        <v>5946.47</v>
      </c>
    </row>
    <row r="9" spans="1:13" s="33" customFormat="1" ht="34.5" customHeight="1" x14ac:dyDescent="0.2">
      <c r="A9" s="170" t="s">
        <v>130</v>
      </c>
      <c r="B9" s="171" t="s">
        <v>128</v>
      </c>
      <c r="C9" s="171" t="s">
        <v>128</v>
      </c>
      <c r="D9" s="171" t="s">
        <v>129</v>
      </c>
      <c r="E9" s="171" t="s">
        <v>131</v>
      </c>
      <c r="F9" s="171"/>
      <c r="G9" s="172"/>
      <c r="H9" s="194">
        <f>H10</f>
        <v>410.65999999999997</v>
      </c>
      <c r="I9" s="173">
        <f t="shared" ref="I9:I112" si="1">J9-H9</f>
        <v>465.77</v>
      </c>
      <c r="J9" s="194">
        <f>J10</f>
        <v>876.43</v>
      </c>
    </row>
    <row r="10" spans="1:13" s="31" customFormat="1" ht="12" customHeight="1" x14ac:dyDescent="0.2">
      <c r="A10" s="216" t="s">
        <v>390</v>
      </c>
      <c r="B10" s="72" t="s">
        <v>128</v>
      </c>
      <c r="C10" s="72" t="s">
        <v>128</v>
      </c>
      <c r="D10" s="72" t="s">
        <v>129</v>
      </c>
      <c r="E10" s="72" t="s">
        <v>131</v>
      </c>
      <c r="F10" s="72" t="s">
        <v>339</v>
      </c>
      <c r="G10" s="72"/>
      <c r="H10" s="176">
        <f>H11</f>
        <v>410.65999999999997</v>
      </c>
      <c r="I10" s="173">
        <f t="shared" si="1"/>
        <v>465.77</v>
      </c>
      <c r="J10" s="176">
        <f>J11</f>
        <v>876.43</v>
      </c>
    </row>
    <row r="11" spans="1:13" s="31" customFormat="1" ht="17.25" customHeight="1" x14ac:dyDescent="0.2">
      <c r="A11" s="216" t="s">
        <v>391</v>
      </c>
      <c r="B11" s="72" t="s">
        <v>128</v>
      </c>
      <c r="C11" s="72" t="s">
        <v>128</v>
      </c>
      <c r="D11" s="72" t="s">
        <v>129</v>
      </c>
      <c r="E11" s="72" t="s">
        <v>131</v>
      </c>
      <c r="F11" s="72" t="s">
        <v>379</v>
      </c>
      <c r="G11" s="72"/>
      <c r="H11" s="176">
        <f>H14+H15</f>
        <v>410.65999999999997</v>
      </c>
      <c r="I11" s="173">
        <f t="shared" si="1"/>
        <v>465.77</v>
      </c>
      <c r="J11" s="176">
        <f>J14+J15</f>
        <v>876.43</v>
      </c>
    </row>
    <row r="12" spans="1:13" s="31" customFormat="1" ht="25.5" x14ac:dyDescent="0.2">
      <c r="A12" s="216" t="s">
        <v>392</v>
      </c>
      <c r="B12" s="72" t="s">
        <v>128</v>
      </c>
      <c r="C12" s="72" t="s">
        <v>128</v>
      </c>
      <c r="D12" s="72" t="s">
        <v>129</v>
      </c>
      <c r="E12" s="72" t="s">
        <v>131</v>
      </c>
      <c r="F12" s="72" t="s">
        <v>382</v>
      </c>
      <c r="G12" s="72"/>
      <c r="H12" s="176">
        <f>H13</f>
        <v>410.65999999999997</v>
      </c>
      <c r="I12" s="173">
        <f t="shared" ref="I12" si="2">J12-H12</f>
        <v>465.77</v>
      </c>
      <c r="J12" s="176">
        <f>J13</f>
        <v>876.43</v>
      </c>
    </row>
    <row r="13" spans="1:13" s="31" customFormat="1" ht="25.5" x14ac:dyDescent="0.2">
      <c r="A13" s="71" t="s">
        <v>298</v>
      </c>
      <c r="B13" s="72" t="s">
        <v>128</v>
      </c>
      <c r="C13" s="72" t="s">
        <v>128</v>
      </c>
      <c r="D13" s="72" t="s">
        <v>129</v>
      </c>
      <c r="E13" s="72" t="s">
        <v>131</v>
      </c>
      <c r="F13" s="72" t="s">
        <v>357</v>
      </c>
      <c r="G13" s="72"/>
      <c r="H13" s="176">
        <f>H14+H15</f>
        <v>410.65999999999997</v>
      </c>
      <c r="I13" s="173">
        <f t="shared" si="1"/>
        <v>465.77</v>
      </c>
      <c r="J13" s="176">
        <f>J14+J15</f>
        <v>876.43</v>
      </c>
    </row>
    <row r="14" spans="1:13" s="31" customFormat="1" x14ac:dyDescent="0.2">
      <c r="A14" s="71" t="s">
        <v>236</v>
      </c>
      <c r="B14" s="72" t="s">
        <v>128</v>
      </c>
      <c r="C14" s="72" t="s">
        <v>128</v>
      </c>
      <c r="D14" s="72" t="s">
        <v>129</v>
      </c>
      <c r="E14" s="72" t="s">
        <v>131</v>
      </c>
      <c r="F14" s="72" t="s">
        <v>357</v>
      </c>
      <c r="G14" s="72" t="s">
        <v>133</v>
      </c>
      <c r="H14" s="176">
        <v>322.63</v>
      </c>
      <c r="I14" s="173">
        <f t="shared" si="1"/>
        <v>345.65999999999997</v>
      </c>
      <c r="J14" s="176">
        <v>668.29</v>
      </c>
      <c r="M14" s="30"/>
    </row>
    <row r="15" spans="1:13" s="31" customFormat="1" x14ac:dyDescent="0.2">
      <c r="A15" s="71" t="s">
        <v>237</v>
      </c>
      <c r="B15" s="72" t="s">
        <v>128</v>
      </c>
      <c r="C15" s="72" t="s">
        <v>128</v>
      </c>
      <c r="D15" s="72" t="s">
        <v>129</v>
      </c>
      <c r="E15" s="72" t="s">
        <v>131</v>
      </c>
      <c r="F15" s="72" t="s">
        <v>357</v>
      </c>
      <c r="G15" s="72" t="s">
        <v>232</v>
      </c>
      <c r="H15" s="176">
        <v>88.03</v>
      </c>
      <c r="I15" s="173">
        <f t="shared" si="1"/>
        <v>120.10999999999999</v>
      </c>
      <c r="J15" s="176">
        <v>208.14</v>
      </c>
      <c r="M15" s="30"/>
    </row>
    <row r="16" spans="1:13" s="54" customFormat="1" ht="38.25" hidden="1" x14ac:dyDescent="0.25">
      <c r="A16" s="104" t="s">
        <v>27</v>
      </c>
      <c r="B16" s="72" t="s">
        <v>128</v>
      </c>
      <c r="C16" s="72" t="s">
        <v>128</v>
      </c>
      <c r="D16" s="105"/>
      <c r="E16" s="105"/>
      <c r="F16" s="105"/>
      <c r="G16" s="105"/>
      <c r="H16" s="176">
        <f>H17</f>
        <v>0</v>
      </c>
      <c r="I16" s="173">
        <f t="shared" si="1"/>
        <v>0</v>
      </c>
      <c r="J16" s="176">
        <f>J17</f>
        <v>0</v>
      </c>
      <c r="K16" s="31"/>
    </row>
    <row r="17" spans="1:11" s="54" customFormat="1" ht="42.75" hidden="1" customHeight="1" x14ac:dyDescent="0.25">
      <c r="A17" s="104" t="s">
        <v>299</v>
      </c>
      <c r="B17" s="72" t="s">
        <v>128</v>
      </c>
      <c r="C17" s="72" t="s">
        <v>128</v>
      </c>
      <c r="D17" s="107" t="s">
        <v>129</v>
      </c>
      <c r="E17" s="107"/>
      <c r="F17" s="108"/>
      <c r="G17" s="73"/>
      <c r="H17" s="176">
        <f>H18</f>
        <v>0</v>
      </c>
      <c r="I17" s="173">
        <f t="shared" si="1"/>
        <v>0</v>
      </c>
      <c r="J17" s="176">
        <f>J18</f>
        <v>0</v>
      </c>
      <c r="K17" s="31"/>
    </row>
    <row r="18" spans="1:11" s="54" customFormat="1" ht="30" hidden="1" customHeight="1" x14ac:dyDescent="0.25">
      <c r="A18" s="106" t="s">
        <v>135</v>
      </c>
      <c r="B18" s="72" t="s">
        <v>128</v>
      </c>
      <c r="C18" s="72" t="s">
        <v>128</v>
      </c>
      <c r="D18" s="107" t="s">
        <v>129</v>
      </c>
      <c r="E18" s="107" t="s">
        <v>134</v>
      </c>
      <c r="F18" s="108" t="s">
        <v>393</v>
      </c>
      <c r="G18" s="73"/>
      <c r="H18" s="176">
        <f>H19</f>
        <v>0</v>
      </c>
      <c r="I18" s="173">
        <f t="shared" si="1"/>
        <v>0</v>
      </c>
      <c r="J18" s="176">
        <f>J19</f>
        <v>0</v>
      </c>
      <c r="K18" s="31"/>
    </row>
    <row r="19" spans="1:11" s="54" customFormat="1" ht="40.5" hidden="1" customHeight="1" x14ac:dyDescent="0.25">
      <c r="A19" s="106" t="s">
        <v>300</v>
      </c>
      <c r="B19" s="72" t="s">
        <v>128</v>
      </c>
      <c r="C19" s="72" t="s">
        <v>128</v>
      </c>
      <c r="D19" s="107" t="s">
        <v>129</v>
      </c>
      <c r="E19" s="107" t="s">
        <v>134</v>
      </c>
      <c r="F19" s="108" t="s">
        <v>389</v>
      </c>
      <c r="G19" s="73"/>
      <c r="H19" s="176">
        <f>H20+H21</f>
        <v>0</v>
      </c>
      <c r="I19" s="173">
        <f t="shared" si="1"/>
        <v>0</v>
      </c>
      <c r="J19" s="176">
        <f>J20+J21</f>
        <v>0</v>
      </c>
      <c r="K19" s="31"/>
    </row>
    <row r="20" spans="1:11" s="54" customFormat="1" ht="40.5" hidden="1" customHeight="1" x14ac:dyDescent="0.25">
      <c r="A20" s="106" t="s">
        <v>236</v>
      </c>
      <c r="B20" s="72" t="s">
        <v>128</v>
      </c>
      <c r="C20" s="72" t="s">
        <v>128</v>
      </c>
      <c r="D20" s="107" t="s">
        <v>129</v>
      </c>
      <c r="E20" s="107" t="s">
        <v>134</v>
      </c>
      <c r="F20" s="108" t="s">
        <v>358</v>
      </c>
      <c r="G20" s="73" t="s">
        <v>133</v>
      </c>
      <c r="H20" s="176"/>
      <c r="I20" s="173">
        <f t="shared" si="1"/>
        <v>0</v>
      </c>
      <c r="J20" s="176"/>
      <c r="K20" s="31"/>
    </row>
    <row r="21" spans="1:11" s="54" customFormat="1" ht="40.5" hidden="1" customHeight="1" x14ac:dyDescent="0.25">
      <c r="A21" s="106" t="s">
        <v>281</v>
      </c>
      <c r="B21" s="72" t="s">
        <v>128</v>
      </c>
      <c r="C21" s="72" t="s">
        <v>128</v>
      </c>
      <c r="D21" s="107" t="s">
        <v>129</v>
      </c>
      <c r="E21" s="107" t="s">
        <v>134</v>
      </c>
      <c r="F21" s="108" t="s">
        <v>358</v>
      </c>
      <c r="G21" s="73" t="s">
        <v>232</v>
      </c>
      <c r="H21" s="176"/>
      <c r="I21" s="173">
        <f t="shared" si="1"/>
        <v>0</v>
      </c>
      <c r="J21" s="176"/>
      <c r="K21" s="31"/>
    </row>
    <row r="22" spans="1:11" s="54" customFormat="1" ht="39.75" customHeight="1" x14ac:dyDescent="0.25">
      <c r="A22" s="74" t="s">
        <v>26</v>
      </c>
      <c r="B22" s="215" t="s">
        <v>128</v>
      </c>
      <c r="C22" s="215" t="s">
        <v>128</v>
      </c>
      <c r="D22" s="215" t="s">
        <v>129</v>
      </c>
      <c r="E22" s="215" t="s">
        <v>137</v>
      </c>
      <c r="F22" s="215"/>
      <c r="G22" s="215"/>
      <c r="H22" s="194">
        <f>H24</f>
        <v>702.18</v>
      </c>
      <c r="I22" s="173">
        <f t="shared" si="1"/>
        <v>1849.8500000000004</v>
      </c>
      <c r="J22" s="194">
        <f>J24</f>
        <v>2552.0300000000002</v>
      </c>
    </row>
    <row r="23" spans="1:11" ht="35.25" customHeight="1" x14ac:dyDescent="0.2">
      <c r="A23" s="217" t="s">
        <v>395</v>
      </c>
      <c r="B23" s="72" t="s">
        <v>128</v>
      </c>
      <c r="C23" s="72" t="s">
        <v>128</v>
      </c>
      <c r="D23" s="72" t="s">
        <v>129</v>
      </c>
      <c r="E23" s="72" t="s">
        <v>137</v>
      </c>
      <c r="F23" s="72" t="s">
        <v>394</v>
      </c>
      <c r="G23" s="72"/>
      <c r="H23" s="176">
        <f>H24</f>
        <v>702.18</v>
      </c>
      <c r="I23" s="173">
        <f t="shared" ref="I23" si="3">J23-H23</f>
        <v>1849.8500000000004</v>
      </c>
      <c r="J23" s="176">
        <f>J24</f>
        <v>2552.0300000000002</v>
      </c>
    </row>
    <row r="24" spans="1:11" ht="35.25" customHeight="1" x14ac:dyDescent="0.2">
      <c r="A24" s="103" t="s">
        <v>238</v>
      </c>
      <c r="B24" s="72" t="s">
        <v>128</v>
      </c>
      <c r="C24" s="72" t="s">
        <v>128</v>
      </c>
      <c r="D24" s="72" t="s">
        <v>129</v>
      </c>
      <c r="E24" s="72" t="s">
        <v>137</v>
      </c>
      <c r="F24" s="72" t="s">
        <v>380</v>
      </c>
      <c r="G24" s="72"/>
      <c r="H24" s="176">
        <f>H25</f>
        <v>702.18</v>
      </c>
      <c r="I24" s="173">
        <f t="shared" si="1"/>
        <v>1849.8500000000004</v>
      </c>
      <c r="J24" s="176">
        <f>J25</f>
        <v>2552.0300000000002</v>
      </c>
    </row>
    <row r="25" spans="1:11" ht="51" x14ac:dyDescent="0.2">
      <c r="A25" s="71" t="s">
        <v>301</v>
      </c>
      <c r="B25" s="72" t="s">
        <v>128</v>
      </c>
      <c r="C25" s="72" t="s">
        <v>128</v>
      </c>
      <c r="D25" s="72" t="s">
        <v>129</v>
      </c>
      <c r="E25" s="72" t="s">
        <v>137</v>
      </c>
      <c r="F25" s="72" t="s">
        <v>362</v>
      </c>
      <c r="G25" s="72"/>
      <c r="H25" s="176">
        <f>H26</f>
        <v>702.18</v>
      </c>
      <c r="I25" s="173">
        <f t="shared" si="1"/>
        <v>1849.8500000000004</v>
      </c>
      <c r="J25" s="176">
        <f>J26</f>
        <v>2552.0300000000002</v>
      </c>
    </row>
    <row r="26" spans="1:11" ht="25.5" x14ac:dyDescent="0.2">
      <c r="A26" s="110" t="s">
        <v>302</v>
      </c>
      <c r="B26" s="72" t="s">
        <v>128</v>
      </c>
      <c r="C26" s="72" t="s">
        <v>128</v>
      </c>
      <c r="D26" s="72" t="s">
        <v>129</v>
      </c>
      <c r="E26" s="72" t="s">
        <v>137</v>
      </c>
      <c r="F26" s="72" t="s">
        <v>359</v>
      </c>
      <c r="G26" s="72"/>
      <c r="H26" s="176">
        <f>H27+H28</f>
        <v>702.18</v>
      </c>
      <c r="I26" s="173">
        <f t="shared" si="1"/>
        <v>1849.8500000000004</v>
      </c>
      <c r="J26" s="176">
        <f>J27+J28</f>
        <v>2552.0300000000002</v>
      </c>
    </row>
    <row r="27" spans="1:11" x14ac:dyDescent="0.2">
      <c r="A27" s="110" t="s">
        <v>236</v>
      </c>
      <c r="B27" s="72" t="s">
        <v>128</v>
      </c>
      <c r="C27" s="72" t="s">
        <v>128</v>
      </c>
      <c r="D27" s="72" t="s">
        <v>129</v>
      </c>
      <c r="E27" s="72" t="s">
        <v>137</v>
      </c>
      <c r="F27" s="72" t="s">
        <v>359</v>
      </c>
      <c r="G27" s="111" t="s">
        <v>133</v>
      </c>
      <c r="H27" s="202">
        <v>588.53</v>
      </c>
      <c r="I27" s="173">
        <f t="shared" si="1"/>
        <v>1372.88</v>
      </c>
      <c r="J27" s="202">
        <v>1961.41</v>
      </c>
    </row>
    <row r="28" spans="1:11" ht="38.25" x14ac:dyDescent="0.2">
      <c r="A28" s="110" t="s">
        <v>239</v>
      </c>
      <c r="B28" s="72" t="s">
        <v>128</v>
      </c>
      <c r="C28" s="72" t="s">
        <v>128</v>
      </c>
      <c r="D28" s="72" t="s">
        <v>129</v>
      </c>
      <c r="E28" s="72" t="s">
        <v>137</v>
      </c>
      <c r="F28" s="72" t="s">
        <v>359</v>
      </c>
      <c r="G28" s="111" t="s">
        <v>232</v>
      </c>
      <c r="H28" s="176">
        <v>113.65</v>
      </c>
      <c r="I28" s="173">
        <f t="shared" si="1"/>
        <v>476.97</v>
      </c>
      <c r="J28" s="176">
        <v>590.62</v>
      </c>
    </row>
    <row r="29" spans="1:11" ht="25.5" hidden="1" x14ac:dyDescent="0.2">
      <c r="A29" s="110" t="s">
        <v>303</v>
      </c>
      <c r="B29" s="72" t="s">
        <v>128</v>
      </c>
      <c r="C29" s="72" t="s">
        <v>128</v>
      </c>
      <c r="D29" s="72" t="s">
        <v>129</v>
      </c>
      <c r="E29" s="72" t="s">
        <v>137</v>
      </c>
      <c r="F29" s="72" t="s">
        <v>359</v>
      </c>
      <c r="G29" s="72"/>
      <c r="H29" s="176">
        <f>H30+H56+H31+H32+H33</f>
        <v>0</v>
      </c>
      <c r="I29" s="173">
        <f t="shared" si="1"/>
        <v>12.6</v>
      </c>
      <c r="J29" s="176">
        <f>J30+J56+J31+J32+J33+J34</f>
        <v>12.6</v>
      </c>
    </row>
    <row r="30" spans="1:11" ht="25.5" hidden="1" x14ac:dyDescent="0.2">
      <c r="A30" s="110" t="s">
        <v>240</v>
      </c>
      <c r="B30" s="72" t="s">
        <v>128</v>
      </c>
      <c r="C30" s="72" t="s">
        <v>128</v>
      </c>
      <c r="D30" s="72" t="s">
        <v>129</v>
      </c>
      <c r="E30" s="72" t="s">
        <v>137</v>
      </c>
      <c r="F30" s="72" t="s">
        <v>359</v>
      </c>
      <c r="G30" s="197" t="s">
        <v>136</v>
      </c>
      <c r="H30" s="176">
        <v>0</v>
      </c>
      <c r="I30" s="173">
        <f t="shared" si="1"/>
        <v>0</v>
      </c>
      <c r="J30" s="176"/>
    </row>
    <row r="31" spans="1:11" ht="76.5" hidden="1" x14ac:dyDescent="0.2">
      <c r="A31" s="110" t="s">
        <v>241</v>
      </c>
      <c r="B31" s="72" t="s">
        <v>128</v>
      </c>
      <c r="C31" s="72" t="s">
        <v>128</v>
      </c>
      <c r="D31" s="72" t="s">
        <v>129</v>
      </c>
      <c r="E31" s="72" t="s">
        <v>137</v>
      </c>
      <c r="F31" s="72" t="s">
        <v>359</v>
      </c>
      <c r="G31" s="111" t="s">
        <v>242</v>
      </c>
      <c r="H31" s="176"/>
      <c r="I31" s="173">
        <f t="shared" si="1"/>
        <v>0</v>
      </c>
      <c r="J31" s="176"/>
    </row>
    <row r="32" spans="1:11" hidden="1" x14ac:dyDescent="0.2">
      <c r="A32" s="110" t="s">
        <v>140</v>
      </c>
      <c r="B32" s="72" t="s">
        <v>128</v>
      </c>
      <c r="C32" s="72" t="s">
        <v>128</v>
      </c>
      <c r="D32" s="72" t="s">
        <v>129</v>
      </c>
      <c r="E32" s="72" t="s">
        <v>137</v>
      </c>
      <c r="F32" s="72" t="s">
        <v>359</v>
      </c>
      <c r="G32" s="111" t="s">
        <v>141</v>
      </c>
      <c r="H32" s="176"/>
      <c r="I32" s="173">
        <f t="shared" si="1"/>
        <v>0</v>
      </c>
      <c r="J32" s="176"/>
    </row>
    <row r="33" spans="1:10" hidden="1" x14ac:dyDescent="0.2">
      <c r="A33" s="110" t="s">
        <v>243</v>
      </c>
      <c r="B33" s="72" t="s">
        <v>128</v>
      </c>
      <c r="C33" s="72" t="s">
        <v>128</v>
      </c>
      <c r="D33" s="72" t="s">
        <v>129</v>
      </c>
      <c r="E33" s="72" t="s">
        <v>137</v>
      </c>
      <c r="F33" s="72" t="s">
        <v>359</v>
      </c>
      <c r="G33" s="111" t="s">
        <v>142</v>
      </c>
      <c r="H33" s="176"/>
      <c r="I33" s="173">
        <f t="shared" si="1"/>
        <v>0</v>
      </c>
      <c r="J33" s="176"/>
    </row>
    <row r="34" spans="1:10" hidden="1" x14ac:dyDescent="0.2">
      <c r="A34" s="110" t="s">
        <v>344</v>
      </c>
      <c r="B34" s="72" t="s">
        <v>128</v>
      </c>
      <c r="C34" s="72" t="s">
        <v>128</v>
      </c>
      <c r="D34" s="72" t="s">
        <v>129</v>
      </c>
      <c r="E34" s="72" t="s">
        <v>137</v>
      </c>
      <c r="F34" s="72" t="s">
        <v>359</v>
      </c>
      <c r="G34" s="111" t="s">
        <v>343</v>
      </c>
      <c r="H34" s="176"/>
      <c r="I34" s="173">
        <f t="shared" si="1"/>
        <v>0</v>
      </c>
      <c r="J34" s="176"/>
    </row>
    <row r="35" spans="1:10" hidden="1" x14ac:dyDescent="0.2">
      <c r="A35" s="212" t="s">
        <v>25</v>
      </c>
      <c r="B35" s="215" t="s">
        <v>128</v>
      </c>
      <c r="C35" s="215" t="s">
        <v>128</v>
      </c>
      <c r="D35" s="215" t="s">
        <v>129</v>
      </c>
      <c r="E35" s="215" t="s">
        <v>143</v>
      </c>
      <c r="F35" s="215"/>
      <c r="G35" s="215"/>
      <c r="H35" s="194">
        <f>H41</f>
        <v>10</v>
      </c>
      <c r="I35" s="173">
        <f t="shared" si="1"/>
        <v>-10</v>
      </c>
      <c r="J35" s="194">
        <f>J41</f>
        <v>0</v>
      </c>
    </row>
    <row r="36" spans="1:10" ht="25.5" hidden="1" x14ac:dyDescent="0.2">
      <c r="A36" s="217" t="s">
        <v>395</v>
      </c>
      <c r="B36" s="101">
        <v>801</v>
      </c>
      <c r="C36" s="101">
        <v>801</v>
      </c>
      <c r="D36" s="218" t="s">
        <v>129</v>
      </c>
      <c r="E36" s="218" t="s">
        <v>143</v>
      </c>
      <c r="F36" s="218" t="s">
        <v>394</v>
      </c>
      <c r="G36" s="72"/>
      <c r="H36" s="176">
        <f>H40</f>
        <v>10</v>
      </c>
      <c r="I36" s="173">
        <f>J36-H36</f>
        <v>-10</v>
      </c>
      <c r="J36" s="176">
        <f>J40</f>
        <v>0</v>
      </c>
    </row>
    <row r="37" spans="1:10" ht="25.5" hidden="1" x14ac:dyDescent="0.2">
      <c r="A37" s="217" t="s">
        <v>396</v>
      </c>
      <c r="B37" s="101">
        <v>801</v>
      </c>
      <c r="C37" s="101">
        <v>801</v>
      </c>
      <c r="D37" s="218" t="s">
        <v>129</v>
      </c>
      <c r="E37" s="218" t="s">
        <v>143</v>
      </c>
      <c r="F37" s="218" t="s">
        <v>397</v>
      </c>
      <c r="G37" s="72"/>
      <c r="H37" s="176">
        <f>H40</f>
        <v>10</v>
      </c>
      <c r="I37" s="173">
        <f>J37-H37</f>
        <v>-10</v>
      </c>
      <c r="J37" s="176">
        <f>J40</f>
        <v>0</v>
      </c>
    </row>
    <row r="38" spans="1:10" ht="25.5" hidden="1" x14ac:dyDescent="0.2">
      <c r="A38" s="219" t="s">
        <v>398</v>
      </c>
      <c r="B38" s="101">
        <v>801</v>
      </c>
      <c r="C38" s="101">
        <v>801</v>
      </c>
      <c r="D38" s="220" t="s">
        <v>129</v>
      </c>
      <c r="E38" s="220" t="s">
        <v>143</v>
      </c>
      <c r="F38" s="218" t="s">
        <v>381</v>
      </c>
      <c r="G38" s="72"/>
      <c r="H38" s="176">
        <f>H40</f>
        <v>10</v>
      </c>
      <c r="I38" s="173">
        <f>J38-H38</f>
        <v>-10</v>
      </c>
      <c r="J38" s="176">
        <f>J40</f>
        <v>0</v>
      </c>
    </row>
    <row r="39" spans="1:10" hidden="1" x14ac:dyDescent="0.2">
      <c r="A39" s="219" t="s">
        <v>399</v>
      </c>
      <c r="B39" s="101">
        <v>801</v>
      </c>
      <c r="C39" s="101">
        <v>801</v>
      </c>
      <c r="D39" s="220" t="s">
        <v>129</v>
      </c>
      <c r="E39" s="220" t="s">
        <v>143</v>
      </c>
      <c r="F39" s="218" t="s">
        <v>383</v>
      </c>
      <c r="G39" s="72"/>
      <c r="H39" s="176">
        <f>H40</f>
        <v>10</v>
      </c>
      <c r="I39" s="173">
        <f>J39-H39</f>
        <v>-10</v>
      </c>
      <c r="J39" s="176">
        <f>J40</f>
        <v>0</v>
      </c>
    </row>
    <row r="40" spans="1:10" ht="25.5" hidden="1" x14ac:dyDescent="0.2">
      <c r="A40" s="103" t="s">
        <v>256</v>
      </c>
      <c r="B40" s="72" t="s">
        <v>128</v>
      </c>
      <c r="C40" s="72" t="s">
        <v>128</v>
      </c>
      <c r="D40" s="72" t="s">
        <v>129</v>
      </c>
      <c r="E40" s="72" t="s">
        <v>143</v>
      </c>
      <c r="F40" s="72" t="s">
        <v>360</v>
      </c>
      <c r="G40" s="72"/>
      <c r="H40" s="176">
        <f>H41</f>
        <v>10</v>
      </c>
      <c r="I40" s="173">
        <f>J40-H40</f>
        <v>-10</v>
      </c>
      <c r="J40" s="176">
        <f>J41</f>
        <v>0</v>
      </c>
    </row>
    <row r="41" spans="1:10" hidden="1" x14ac:dyDescent="0.2">
      <c r="A41" s="103" t="s">
        <v>261</v>
      </c>
      <c r="B41" s="72" t="s">
        <v>128</v>
      </c>
      <c r="C41" s="72" t="s">
        <v>128</v>
      </c>
      <c r="D41" s="72" t="s">
        <v>129</v>
      </c>
      <c r="E41" s="72" t="s">
        <v>143</v>
      </c>
      <c r="F41" s="72" t="s">
        <v>360</v>
      </c>
      <c r="G41" s="72" t="s">
        <v>262</v>
      </c>
      <c r="H41" s="176">
        <v>10</v>
      </c>
      <c r="I41" s="173">
        <f t="shared" si="1"/>
        <v>-10</v>
      </c>
      <c r="J41" s="176">
        <v>0</v>
      </c>
    </row>
    <row r="42" spans="1:10" x14ac:dyDescent="0.2">
      <c r="A42" s="213" t="s">
        <v>257</v>
      </c>
      <c r="B42" s="215" t="s">
        <v>128</v>
      </c>
      <c r="C42" s="215" t="s">
        <v>128</v>
      </c>
      <c r="D42" s="215" t="s">
        <v>129</v>
      </c>
      <c r="E42" s="215"/>
      <c r="F42" s="215"/>
      <c r="G42" s="171"/>
      <c r="H42" s="194">
        <f>H43</f>
        <v>641.69000000000005</v>
      </c>
      <c r="I42" s="173">
        <f t="shared" ref="I42" si="4">J42-H42</f>
        <v>1876.3200000000002</v>
      </c>
      <c r="J42" s="194">
        <f>J43</f>
        <v>2518.0100000000002</v>
      </c>
    </row>
    <row r="43" spans="1:10" x14ac:dyDescent="0.2">
      <c r="A43" s="213" t="s">
        <v>257</v>
      </c>
      <c r="B43" s="215" t="s">
        <v>128</v>
      </c>
      <c r="C43" s="215" t="s">
        <v>128</v>
      </c>
      <c r="D43" s="215" t="s">
        <v>129</v>
      </c>
      <c r="E43" s="215" t="s">
        <v>258</v>
      </c>
      <c r="F43" s="215"/>
      <c r="G43" s="171"/>
      <c r="H43" s="194">
        <f>H44</f>
        <v>641.69000000000005</v>
      </c>
      <c r="I43" s="173">
        <f t="shared" si="1"/>
        <v>1876.3200000000002</v>
      </c>
      <c r="J43" s="194">
        <f>J44</f>
        <v>2518.0100000000002</v>
      </c>
    </row>
    <row r="44" spans="1:10" ht="25.5" x14ac:dyDescent="0.2">
      <c r="A44" s="217" t="s">
        <v>395</v>
      </c>
      <c r="B44" s="222">
        <v>801</v>
      </c>
      <c r="C44" s="222">
        <v>801</v>
      </c>
      <c r="D44" s="218" t="s">
        <v>129</v>
      </c>
      <c r="E44" s="218" t="s">
        <v>258</v>
      </c>
      <c r="F44" s="218" t="s">
        <v>394</v>
      </c>
      <c r="G44" s="69"/>
      <c r="H44" s="176">
        <f>H45</f>
        <v>641.69000000000005</v>
      </c>
      <c r="I44" s="173">
        <f t="shared" ref="I44:I46" si="5">J44-H44</f>
        <v>1876.3200000000002</v>
      </c>
      <c r="J44" s="176">
        <f>J45+J54+J56+J57</f>
        <v>2518.0100000000002</v>
      </c>
    </row>
    <row r="45" spans="1:10" ht="25.5" x14ac:dyDescent="0.2">
      <c r="A45" s="223" t="s">
        <v>402</v>
      </c>
      <c r="B45" s="222">
        <v>801</v>
      </c>
      <c r="C45" s="222">
        <v>801</v>
      </c>
      <c r="D45" s="218" t="s">
        <v>129</v>
      </c>
      <c r="E45" s="218" t="s">
        <v>258</v>
      </c>
      <c r="F45" s="218" t="s">
        <v>380</v>
      </c>
      <c r="G45" s="69"/>
      <c r="H45" s="176">
        <f>H46</f>
        <v>641.69000000000005</v>
      </c>
      <c r="I45" s="173">
        <f t="shared" si="5"/>
        <v>1701.0800000000004</v>
      </c>
      <c r="J45" s="176">
        <f>J46</f>
        <v>2342.7700000000004</v>
      </c>
    </row>
    <row r="46" spans="1:10" ht="25.5" x14ac:dyDescent="0.2">
      <c r="A46" s="216" t="s">
        <v>403</v>
      </c>
      <c r="B46" s="222">
        <v>801</v>
      </c>
      <c r="C46" s="222">
        <v>801</v>
      </c>
      <c r="D46" s="218" t="s">
        <v>129</v>
      </c>
      <c r="E46" s="218" t="s">
        <v>258</v>
      </c>
      <c r="F46" s="218" t="s">
        <v>362</v>
      </c>
      <c r="G46" s="69"/>
      <c r="H46" s="176">
        <f>H47</f>
        <v>641.69000000000005</v>
      </c>
      <c r="I46" s="173">
        <f t="shared" si="5"/>
        <v>1701.0800000000004</v>
      </c>
      <c r="J46" s="176">
        <f>J47+J52</f>
        <v>2342.7700000000004</v>
      </c>
    </row>
    <row r="47" spans="1:10" ht="25.5" x14ac:dyDescent="0.2">
      <c r="A47" s="216" t="s">
        <v>401</v>
      </c>
      <c r="B47" s="222">
        <v>801</v>
      </c>
      <c r="C47" s="222">
        <v>801</v>
      </c>
      <c r="D47" s="218" t="s">
        <v>129</v>
      </c>
      <c r="E47" s="218" t="s">
        <v>258</v>
      </c>
      <c r="F47" s="218" t="s">
        <v>359</v>
      </c>
      <c r="G47" s="69"/>
      <c r="H47" s="176">
        <f>H48+H49</f>
        <v>641.69000000000005</v>
      </c>
      <c r="I47" s="173">
        <f t="shared" si="1"/>
        <v>1219.0800000000002</v>
      </c>
      <c r="J47" s="176">
        <f>J48+J49+J50+J51</f>
        <v>1860.7700000000002</v>
      </c>
    </row>
    <row r="48" spans="1:10" x14ac:dyDescent="0.2">
      <c r="A48" s="110" t="s">
        <v>233</v>
      </c>
      <c r="B48" s="72" t="s">
        <v>128</v>
      </c>
      <c r="C48" s="72" t="s">
        <v>128</v>
      </c>
      <c r="D48" s="72" t="s">
        <v>129</v>
      </c>
      <c r="E48" s="72" t="s">
        <v>258</v>
      </c>
      <c r="F48" s="72" t="s">
        <v>359</v>
      </c>
      <c r="G48" s="69" t="s">
        <v>144</v>
      </c>
      <c r="H48" s="176">
        <v>472.24</v>
      </c>
      <c r="I48" s="173">
        <f t="shared" si="1"/>
        <v>97.12</v>
      </c>
      <c r="J48" s="176">
        <v>569.36</v>
      </c>
    </row>
    <row r="49" spans="1:11" ht="38.25" x14ac:dyDescent="0.2">
      <c r="A49" s="110" t="s">
        <v>249</v>
      </c>
      <c r="B49" s="72" t="s">
        <v>128</v>
      </c>
      <c r="C49" s="72" t="s">
        <v>128</v>
      </c>
      <c r="D49" s="72" t="s">
        <v>129</v>
      </c>
      <c r="E49" s="72" t="s">
        <v>258</v>
      </c>
      <c r="F49" s="72" t="s">
        <v>359</v>
      </c>
      <c r="G49" s="69" t="s">
        <v>234</v>
      </c>
      <c r="H49" s="176">
        <v>169.45</v>
      </c>
      <c r="I49" s="173">
        <f t="shared" si="1"/>
        <v>20.320000000000022</v>
      </c>
      <c r="J49" s="176">
        <v>189.77</v>
      </c>
      <c r="K49" s="30" t="s">
        <v>244</v>
      </c>
    </row>
    <row r="50" spans="1:11" ht="25.5" x14ac:dyDescent="0.2">
      <c r="A50" s="109" t="s">
        <v>145</v>
      </c>
      <c r="B50" s="72" t="s">
        <v>128</v>
      </c>
      <c r="C50" s="222">
        <v>801</v>
      </c>
      <c r="D50" s="72" t="s">
        <v>129</v>
      </c>
      <c r="E50" s="72" t="s">
        <v>258</v>
      </c>
      <c r="F50" s="72" t="s">
        <v>359</v>
      </c>
      <c r="G50" s="69" t="s">
        <v>139</v>
      </c>
      <c r="H50" s="176"/>
      <c r="I50" s="173">
        <f t="shared" si="1"/>
        <v>1050.9000000000001</v>
      </c>
      <c r="J50" s="176">
        <v>1050.9000000000001</v>
      </c>
      <c r="K50" s="30" t="s">
        <v>244</v>
      </c>
    </row>
    <row r="51" spans="1:11" x14ac:dyDescent="0.2">
      <c r="A51" s="109" t="s">
        <v>437</v>
      </c>
      <c r="B51" s="72" t="s">
        <v>128</v>
      </c>
      <c r="C51" s="222">
        <v>801</v>
      </c>
      <c r="D51" s="72" t="s">
        <v>129</v>
      </c>
      <c r="E51" s="72" t="s">
        <v>258</v>
      </c>
      <c r="F51" s="72" t="s">
        <v>359</v>
      </c>
      <c r="G51" s="69" t="s">
        <v>438</v>
      </c>
      <c r="H51" s="176"/>
      <c r="I51" s="173">
        <f>J51-H51</f>
        <v>50.74</v>
      </c>
      <c r="J51" s="176">
        <v>50.74</v>
      </c>
      <c r="K51" s="30" t="s">
        <v>244</v>
      </c>
    </row>
    <row r="52" spans="1:11" ht="38.25" x14ac:dyDescent="0.2">
      <c r="A52" s="221" t="s">
        <v>400</v>
      </c>
      <c r="B52" s="222">
        <v>801</v>
      </c>
      <c r="C52" s="72" t="s">
        <v>128</v>
      </c>
      <c r="D52" s="72" t="s">
        <v>129</v>
      </c>
      <c r="E52" s="72" t="s">
        <v>258</v>
      </c>
      <c r="F52" s="218" t="s">
        <v>361</v>
      </c>
      <c r="G52" s="69"/>
      <c r="H52" s="176"/>
      <c r="I52" s="173">
        <f t="shared" si="1"/>
        <v>482</v>
      </c>
      <c r="J52" s="176">
        <f>J53</f>
        <v>482</v>
      </c>
      <c r="K52" s="30" t="s">
        <v>244</v>
      </c>
    </row>
    <row r="53" spans="1:11" ht="25.5" x14ac:dyDescent="0.2">
      <c r="A53" s="109" t="s">
        <v>145</v>
      </c>
      <c r="B53" s="72" t="s">
        <v>128</v>
      </c>
      <c r="C53" s="222">
        <v>801</v>
      </c>
      <c r="D53" s="72" t="s">
        <v>129</v>
      </c>
      <c r="E53" s="72" t="s">
        <v>258</v>
      </c>
      <c r="F53" s="72" t="s">
        <v>361</v>
      </c>
      <c r="G53" s="69" t="s">
        <v>139</v>
      </c>
      <c r="H53" s="176"/>
      <c r="I53" s="173">
        <f t="shared" ref="I53:I54" si="6">J53-H53</f>
        <v>482</v>
      </c>
      <c r="J53" s="176">
        <v>482</v>
      </c>
      <c r="K53" s="30" t="s">
        <v>244</v>
      </c>
    </row>
    <row r="54" spans="1:11" x14ac:dyDescent="0.2">
      <c r="A54" s="221" t="s">
        <v>440</v>
      </c>
      <c r="B54" s="222">
        <v>801</v>
      </c>
      <c r="C54" s="72" t="s">
        <v>128</v>
      </c>
      <c r="D54" s="72" t="s">
        <v>129</v>
      </c>
      <c r="E54" s="72" t="s">
        <v>258</v>
      </c>
      <c r="F54" s="218" t="s">
        <v>439</v>
      </c>
      <c r="G54" s="69"/>
      <c r="H54" s="176"/>
      <c r="I54" s="173">
        <f t="shared" si="6"/>
        <v>26.72</v>
      </c>
      <c r="J54" s="176">
        <f>J55</f>
        <v>26.72</v>
      </c>
      <c r="K54" s="30" t="s">
        <v>244</v>
      </c>
    </row>
    <row r="55" spans="1:11" ht="25.5" x14ac:dyDescent="0.2">
      <c r="A55" s="109" t="s">
        <v>145</v>
      </c>
      <c r="B55" s="72" t="s">
        <v>128</v>
      </c>
      <c r="C55" s="222">
        <v>801</v>
      </c>
      <c r="D55" s="72" t="s">
        <v>129</v>
      </c>
      <c r="E55" s="72" t="s">
        <v>258</v>
      </c>
      <c r="F55" s="218" t="s">
        <v>439</v>
      </c>
      <c r="G55" s="69" t="s">
        <v>139</v>
      </c>
      <c r="H55" s="176"/>
      <c r="I55" s="173">
        <f t="shared" ref="I55" si="7">J55-H55</f>
        <v>26.72</v>
      </c>
      <c r="J55" s="176">
        <v>26.72</v>
      </c>
      <c r="K55" s="30" t="s">
        <v>244</v>
      </c>
    </row>
    <row r="56" spans="1:11" ht="25.5" x14ac:dyDescent="0.2">
      <c r="A56" s="110" t="s">
        <v>145</v>
      </c>
      <c r="B56" s="72" t="s">
        <v>128</v>
      </c>
      <c r="C56" s="72" t="s">
        <v>128</v>
      </c>
      <c r="D56" s="72" t="s">
        <v>129</v>
      </c>
      <c r="E56" s="72" t="s">
        <v>258</v>
      </c>
      <c r="F56" s="72" t="s">
        <v>449</v>
      </c>
      <c r="G56" s="197">
        <v>244</v>
      </c>
      <c r="H56" s="176">
        <v>0</v>
      </c>
      <c r="I56" s="173">
        <f>J56-H56</f>
        <v>12.6</v>
      </c>
      <c r="J56" s="176">
        <v>12.6</v>
      </c>
    </row>
    <row r="57" spans="1:11" x14ac:dyDescent="0.2">
      <c r="A57" s="221" t="s">
        <v>450</v>
      </c>
      <c r="B57" s="222">
        <v>801</v>
      </c>
      <c r="C57" s="72" t="s">
        <v>128</v>
      </c>
      <c r="D57" s="72" t="s">
        <v>129</v>
      </c>
      <c r="E57" s="72" t="s">
        <v>258</v>
      </c>
      <c r="F57" s="218" t="s">
        <v>359</v>
      </c>
      <c r="G57" s="69" t="s">
        <v>452</v>
      </c>
      <c r="H57" s="176"/>
      <c r="I57" s="173">
        <f t="shared" ref="I57:I60" si="8">J57-H57</f>
        <v>135.91999999999999</v>
      </c>
      <c r="J57" s="176">
        <f>J58</f>
        <v>135.91999999999999</v>
      </c>
      <c r="K57" s="30" t="s">
        <v>244</v>
      </c>
    </row>
    <row r="58" spans="1:11" x14ac:dyDescent="0.2">
      <c r="A58" s="109" t="s">
        <v>451</v>
      </c>
      <c r="B58" s="72" t="s">
        <v>128</v>
      </c>
      <c r="C58" s="222">
        <v>801</v>
      </c>
      <c r="D58" s="72" t="s">
        <v>129</v>
      </c>
      <c r="E58" s="72" t="s">
        <v>258</v>
      </c>
      <c r="F58" s="218" t="s">
        <v>359</v>
      </c>
      <c r="G58" s="69" t="s">
        <v>453</v>
      </c>
      <c r="H58" s="176"/>
      <c r="I58" s="173">
        <f t="shared" si="8"/>
        <v>135.91999999999999</v>
      </c>
      <c r="J58" s="176">
        <f>J59+J60+J61</f>
        <v>135.91999999999999</v>
      </c>
      <c r="K58" s="30" t="s">
        <v>244</v>
      </c>
    </row>
    <row r="59" spans="1:11" x14ac:dyDescent="0.2">
      <c r="A59" s="221" t="s">
        <v>140</v>
      </c>
      <c r="B59" s="222">
        <v>801</v>
      </c>
      <c r="C59" s="72" t="s">
        <v>128</v>
      </c>
      <c r="D59" s="72" t="s">
        <v>129</v>
      </c>
      <c r="E59" s="72" t="s">
        <v>258</v>
      </c>
      <c r="F59" s="218" t="s">
        <v>359</v>
      </c>
      <c r="G59" s="69" t="s">
        <v>141</v>
      </c>
      <c r="H59" s="176"/>
      <c r="I59" s="173">
        <f t="shared" si="8"/>
        <v>75.069999999999993</v>
      </c>
      <c r="J59" s="176">
        <v>75.069999999999993</v>
      </c>
      <c r="K59" s="30" t="s">
        <v>244</v>
      </c>
    </row>
    <row r="60" spans="1:11" x14ac:dyDescent="0.2">
      <c r="A60" s="109" t="s">
        <v>243</v>
      </c>
      <c r="B60" s="72" t="s">
        <v>128</v>
      </c>
      <c r="C60" s="222">
        <v>801</v>
      </c>
      <c r="D60" s="72" t="s">
        <v>129</v>
      </c>
      <c r="E60" s="72" t="s">
        <v>258</v>
      </c>
      <c r="F60" s="218" t="s">
        <v>359</v>
      </c>
      <c r="G60" s="69" t="s">
        <v>142</v>
      </c>
      <c r="H60" s="176"/>
      <c r="I60" s="173">
        <f t="shared" si="8"/>
        <v>2.2400000000000002</v>
      </c>
      <c r="J60" s="176">
        <v>2.2400000000000002</v>
      </c>
      <c r="K60" s="30" t="s">
        <v>244</v>
      </c>
    </row>
    <row r="61" spans="1:11" x14ac:dyDescent="0.2">
      <c r="A61" s="110" t="s">
        <v>344</v>
      </c>
      <c r="B61" s="72" t="s">
        <v>128</v>
      </c>
      <c r="C61" s="72" t="s">
        <v>128</v>
      </c>
      <c r="D61" s="72" t="s">
        <v>129</v>
      </c>
      <c r="E61" s="72" t="s">
        <v>258</v>
      </c>
      <c r="F61" s="218" t="s">
        <v>359</v>
      </c>
      <c r="G61" s="197" t="s">
        <v>343</v>
      </c>
      <c r="H61" s="176">
        <v>0</v>
      </c>
      <c r="I61" s="173">
        <f>J61-H61</f>
        <v>58.61</v>
      </c>
      <c r="J61" s="176">
        <v>58.61</v>
      </c>
    </row>
    <row r="62" spans="1:11" x14ac:dyDescent="0.2">
      <c r="A62" s="212" t="s">
        <v>154</v>
      </c>
      <c r="B62" s="215" t="s">
        <v>128</v>
      </c>
      <c r="C62" s="72" t="s">
        <v>128</v>
      </c>
      <c r="D62" s="72" t="s">
        <v>129</v>
      </c>
      <c r="E62" s="215"/>
      <c r="F62" s="215"/>
      <c r="G62" s="215"/>
      <c r="H62" s="194">
        <f>H63</f>
        <v>161.5</v>
      </c>
      <c r="I62" s="173">
        <f t="shared" si="1"/>
        <v>15</v>
      </c>
      <c r="J62" s="194">
        <f>J63</f>
        <v>176.5</v>
      </c>
      <c r="K62" s="30" t="s">
        <v>244</v>
      </c>
    </row>
    <row r="63" spans="1:11" x14ac:dyDescent="0.2">
      <c r="A63" s="212" t="s">
        <v>40</v>
      </c>
      <c r="B63" s="215" t="s">
        <v>128</v>
      </c>
      <c r="C63" s="215" t="s">
        <v>128</v>
      </c>
      <c r="D63" s="215" t="s">
        <v>131</v>
      </c>
      <c r="E63" s="215" t="s">
        <v>134</v>
      </c>
      <c r="F63" s="215"/>
      <c r="G63" s="215"/>
      <c r="H63" s="194">
        <f>H64</f>
        <v>161.5</v>
      </c>
      <c r="I63" s="173">
        <f t="shared" si="1"/>
        <v>15</v>
      </c>
      <c r="J63" s="194">
        <f>J64</f>
        <v>176.5</v>
      </c>
    </row>
    <row r="64" spans="1:11" ht="76.5" x14ac:dyDescent="0.2">
      <c r="A64" s="112" t="s">
        <v>304</v>
      </c>
      <c r="B64" s="72" t="s">
        <v>128</v>
      </c>
      <c r="C64" s="215" t="s">
        <v>128</v>
      </c>
      <c r="D64" s="215" t="s">
        <v>131</v>
      </c>
      <c r="E64" s="72" t="s">
        <v>134</v>
      </c>
      <c r="F64" s="72" t="s">
        <v>363</v>
      </c>
      <c r="G64" s="72"/>
      <c r="H64" s="176">
        <f>H65+H66+H67</f>
        <v>161.5</v>
      </c>
      <c r="I64" s="173">
        <f t="shared" si="1"/>
        <v>15</v>
      </c>
      <c r="J64" s="176">
        <f>J65+J66+J67</f>
        <v>176.5</v>
      </c>
    </row>
    <row r="65" spans="1:10" x14ac:dyDescent="0.2">
      <c r="A65" s="110" t="s">
        <v>236</v>
      </c>
      <c r="B65" s="72" t="s">
        <v>128</v>
      </c>
      <c r="C65" s="72" t="s">
        <v>128</v>
      </c>
      <c r="D65" s="72" t="s">
        <v>131</v>
      </c>
      <c r="E65" s="72" t="s">
        <v>134</v>
      </c>
      <c r="F65" s="72" t="s">
        <v>363</v>
      </c>
      <c r="G65" s="111" t="s">
        <v>133</v>
      </c>
      <c r="H65" s="176">
        <v>121.75</v>
      </c>
      <c r="I65" s="173">
        <f t="shared" si="1"/>
        <v>10.740000000000009</v>
      </c>
      <c r="J65" s="176">
        <v>132.49</v>
      </c>
    </row>
    <row r="66" spans="1:10" ht="38.25" x14ac:dyDescent="0.2">
      <c r="A66" s="110" t="s">
        <v>239</v>
      </c>
      <c r="B66" s="72" t="s">
        <v>128</v>
      </c>
      <c r="C66" s="72" t="s">
        <v>128</v>
      </c>
      <c r="D66" s="72" t="s">
        <v>131</v>
      </c>
      <c r="E66" s="72" t="s">
        <v>134</v>
      </c>
      <c r="F66" s="72" t="s">
        <v>363</v>
      </c>
      <c r="G66" s="111" t="s">
        <v>232</v>
      </c>
      <c r="H66" s="176">
        <v>36.75</v>
      </c>
      <c r="I66" s="173">
        <f t="shared" si="1"/>
        <v>3.259999999999998</v>
      </c>
      <c r="J66" s="176">
        <v>40.01</v>
      </c>
    </row>
    <row r="67" spans="1:10" x14ac:dyDescent="0.2">
      <c r="A67" s="112" t="s">
        <v>259</v>
      </c>
      <c r="B67" s="72" t="s">
        <v>128</v>
      </c>
      <c r="C67" s="72" t="s">
        <v>128</v>
      </c>
      <c r="D67" s="72" t="s">
        <v>131</v>
      </c>
      <c r="E67" s="72" t="s">
        <v>134</v>
      </c>
      <c r="F67" s="72" t="s">
        <v>363</v>
      </c>
      <c r="G67" s="72" t="s">
        <v>139</v>
      </c>
      <c r="H67" s="176">
        <v>3</v>
      </c>
      <c r="I67" s="173">
        <f t="shared" si="1"/>
        <v>1</v>
      </c>
      <c r="J67" s="176">
        <v>4</v>
      </c>
    </row>
    <row r="68" spans="1:10" hidden="1" x14ac:dyDescent="0.2">
      <c r="A68" s="213" t="s">
        <v>182</v>
      </c>
      <c r="B68" s="215" t="s">
        <v>128</v>
      </c>
      <c r="C68" s="72" t="s">
        <v>128</v>
      </c>
      <c r="D68" s="72" t="s">
        <v>131</v>
      </c>
      <c r="E68" s="215"/>
      <c r="F68" s="215"/>
      <c r="G68" s="227"/>
      <c r="H68" s="194">
        <v>13</v>
      </c>
      <c r="I68" s="173">
        <f t="shared" si="1"/>
        <v>-13</v>
      </c>
      <c r="J68" s="194">
        <f>J69+J75</f>
        <v>0</v>
      </c>
    </row>
    <row r="69" spans="1:10" ht="38.25" hidden="1" x14ac:dyDescent="0.2">
      <c r="A69" s="224" t="s">
        <v>103</v>
      </c>
      <c r="B69" s="222">
        <v>801</v>
      </c>
      <c r="C69" s="215" t="s">
        <v>128</v>
      </c>
      <c r="D69" s="215" t="s">
        <v>134</v>
      </c>
      <c r="E69" s="215" t="s">
        <v>404</v>
      </c>
      <c r="F69" s="225"/>
      <c r="G69" s="225"/>
      <c r="H69" s="176">
        <v>10</v>
      </c>
      <c r="I69" s="173">
        <f t="shared" si="1"/>
        <v>-10</v>
      </c>
      <c r="J69" s="194">
        <f>J70</f>
        <v>0</v>
      </c>
    </row>
    <row r="70" spans="1:10" ht="25.5" hidden="1" x14ac:dyDescent="0.2">
      <c r="A70" s="217" t="s">
        <v>395</v>
      </c>
      <c r="B70" s="101">
        <v>801</v>
      </c>
      <c r="C70" s="222">
        <v>801</v>
      </c>
      <c r="D70" s="72" t="s">
        <v>134</v>
      </c>
      <c r="E70" s="72" t="s">
        <v>404</v>
      </c>
      <c r="F70" s="218" t="s">
        <v>394</v>
      </c>
      <c r="G70" s="225"/>
      <c r="H70" s="176">
        <f>H71</f>
        <v>10</v>
      </c>
      <c r="I70" s="173">
        <f t="shared" si="1"/>
        <v>-10</v>
      </c>
      <c r="J70" s="176">
        <f>J71</f>
        <v>0</v>
      </c>
    </row>
    <row r="71" spans="1:10" hidden="1" x14ac:dyDescent="0.2">
      <c r="A71" s="221" t="s">
        <v>405</v>
      </c>
      <c r="B71" s="101">
        <v>801</v>
      </c>
      <c r="C71" s="101">
        <v>801</v>
      </c>
      <c r="D71" s="218" t="s">
        <v>134</v>
      </c>
      <c r="E71" s="218" t="s">
        <v>404</v>
      </c>
      <c r="F71" s="218" t="s">
        <v>406</v>
      </c>
      <c r="G71" s="225"/>
      <c r="H71" s="176">
        <f>H73</f>
        <v>10</v>
      </c>
      <c r="I71" s="173">
        <f t="shared" si="1"/>
        <v>-10</v>
      </c>
      <c r="J71" s="176">
        <f>J72</f>
        <v>0</v>
      </c>
    </row>
    <row r="72" spans="1:10" hidden="1" x14ac:dyDescent="0.2">
      <c r="A72" s="221" t="s">
        <v>407</v>
      </c>
      <c r="B72" s="101">
        <v>801</v>
      </c>
      <c r="C72" s="101">
        <v>801</v>
      </c>
      <c r="D72" s="218" t="s">
        <v>134</v>
      </c>
      <c r="E72" s="218" t="s">
        <v>404</v>
      </c>
      <c r="F72" s="218" t="s">
        <v>384</v>
      </c>
      <c r="G72" s="218"/>
      <c r="H72" s="176">
        <f>H73</f>
        <v>10</v>
      </c>
      <c r="I72" s="173">
        <f t="shared" si="1"/>
        <v>-10</v>
      </c>
      <c r="J72" s="176">
        <f>J73</f>
        <v>0</v>
      </c>
    </row>
    <row r="73" spans="1:10" ht="25.5" hidden="1" x14ac:dyDescent="0.2">
      <c r="A73" s="221" t="s">
        <v>408</v>
      </c>
      <c r="B73" s="101">
        <v>801</v>
      </c>
      <c r="C73" s="101">
        <v>801</v>
      </c>
      <c r="D73" s="218" t="s">
        <v>134</v>
      </c>
      <c r="E73" s="218" t="s">
        <v>404</v>
      </c>
      <c r="F73" s="218" t="s">
        <v>409</v>
      </c>
      <c r="G73" s="218"/>
      <c r="H73" s="176">
        <f>H74</f>
        <v>10</v>
      </c>
      <c r="I73" s="173">
        <f t="shared" si="1"/>
        <v>-10</v>
      </c>
      <c r="J73" s="176">
        <f>J74</f>
        <v>0</v>
      </c>
    </row>
    <row r="74" spans="1:10" ht="25.5" hidden="1" x14ac:dyDescent="0.2">
      <c r="A74" s="221" t="s">
        <v>145</v>
      </c>
      <c r="B74" s="101">
        <v>801</v>
      </c>
      <c r="C74" s="101">
        <v>801</v>
      </c>
      <c r="D74" s="218" t="s">
        <v>134</v>
      </c>
      <c r="E74" s="218" t="s">
        <v>404</v>
      </c>
      <c r="F74" s="218" t="s">
        <v>409</v>
      </c>
      <c r="G74" s="218" t="s">
        <v>139</v>
      </c>
      <c r="H74" s="176">
        <v>10</v>
      </c>
      <c r="I74" s="173">
        <f t="shared" si="1"/>
        <v>-10</v>
      </c>
      <c r="J74" s="176">
        <v>0</v>
      </c>
    </row>
    <row r="75" spans="1:10" ht="25.5" hidden="1" x14ac:dyDescent="0.2">
      <c r="A75" s="226" t="s">
        <v>410</v>
      </c>
      <c r="B75" s="222">
        <v>801</v>
      </c>
      <c r="C75" s="222">
        <v>801</v>
      </c>
      <c r="D75" s="215" t="s">
        <v>134</v>
      </c>
      <c r="E75" s="215" t="s">
        <v>346</v>
      </c>
      <c r="F75" s="225"/>
      <c r="G75" s="209"/>
      <c r="H75" s="176">
        <v>3</v>
      </c>
      <c r="I75" s="173">
        <f t="shared" si="1"/>
        <v>-3</v>
      </c>
      <c r="J75" s="194">
        <f>J76</f>
        <v>0</v>
      </c>
    </row>
    <row r="76" spans="1:10" ht="25.5" hidden="1" x14ac:dyDescent="0.2">
      <c r="A76" s="217" t="s">
        <v>395</v>
      </c>
      <c r="B76" s="101">
        <v>801</v>
      </c>
      <c r="C76" s="101">
        <v>801</v>
      </c>
      <c r="D76" s="72" t="s">
        <v>134</v>
      </c>
      <c r="E76" s="72" t="s">
        <v>346</v>
      </c>
      <c r="F76" s="218" t="s">
        <v>394</v>
      </c>
      <c r="G76" s="72"/>
      <c r="H76" s="176">
        <v>3</v>
      </c>
      <c r="I76" s="173">
        <f t="shared" si="1"/>
        <v>-3</v>
      </c>
      <c r="J76" s="176">
        <f>J77</f>
        <v>0</v>
      </c>
    </row>
    <row r="77" spans="1:10" hidden="1" x14ac:dyDescent="0.2">
      <c r="A77" s="221" t="s">
        <v>405</v>
      </c>
      <c r="B77" s="101">
        <v>801</v>
      </c>
      <c r="C77" s="101">
        <v>801</v>
      </c>
      <c r="D77" s="218" t="s">
        <v>134</v>
      </c>
      <c r="E77" s="218" t="s">
        <v>346</v>
      </c>
      <c r="F77" s="218" t="s">
        <v>406</v>
      </c>
      <c r="G77" s="72"/>
      <c r="H77" s="176">
        <v>3</v>
      </c>
      <c r="I77" s="173">
        <f t="shared" si="1"/>
        <v>-3</v>
      </c>
      <c r="J77" s="176">
        <f>J78</f>
        <v>0</v>
      </c>
    </row>
    <row r="78" spans="1:10" hidden="1" x14ac:dyDescent="0.2">
      <c r="A78" s="221" t="s">
        <v>407</v>
      </c>
      <c r="B78" s="101">
        <v>801</v>
      </c>
      <c r="C78" s="101">
        <v>801</v>
      </c>
      <c r="D78" s="218" t="s">
        <v>134</v>
      </c>
      <c r="E78" s="218" t="s">
        <v>346</v>
      </c>
      <c r="F78" s="218" t="s">
        <v>384</v>
      </c>
      <c r="G78" s="72"/>
      <c r="H78" s="176">
        <v>3</v>
      </c>
      <c r="I78" s="173">
        <f t="shared" si="1"/>
        <v>-3</v>
      </c>
      <c r="J78" s="176">
        <f>J79</f>
        <v>0</v>
      </c>
    </row>
    <row r="79" spans="1:10" ht="25.5" hidden="1" x14ac:dyDescent="0.2">
      <c r="A79" s="221" t="s">
        <v>411</v>
      </c>
      <c r="B79" s="101">
        <v>801</v>
      </c>
      <c r="C79" s="101">
        <v>801</v>
      </c>
      <c r="D79" s="218" t="s">
        <v>134</v>
      </c>
      <c r="E79" s="218" t="s">
        <v>346</v>
      </c>
      <c r="F79" s="218" t="s">
        <v>364</v>
      </c>
      <c r="G79" s="72"/>
      <c r="H79" s="176">
        <v>3</v>
      </c>
      <c r="I79" s="173">
        <f t="shared" si="1"/>
        <v>-3</v>
      </c>
      <c r="J79" s="176">
        <f>J80</f>
        <v>0</v>
      </c>
    </row>
    <row r="80" spans="1:10" ht="25.5" hidden="1" x14ac:dyDescent="0.2">
      <c r="A80" s="221" t="s">
        <v>145</v>
      </c>
      <c r="B80" s="101">
        <v>801</v>
      </c>
      <c r="C80" s="101">
        <v>801</v>
      </c>
      <c r="D80" s="218" t="s">
        <v>134</v>
      </c>
      <c r="E80" s="218" t="s">
        <v>346</v>
      </c>
      <c r="F80" s="218" t="s">
        <v>364</v>
      </c>
      <c r="G80" s="72" t="s">
        <v>139</v>
      </c>
      <c r="H80" s="176">
        <v>3</v>
      </c>
      <c r="I80" s="173">
        <f t="shared" si="1"/>
        <v>-3</v>
      </c>
      <c r="J80" s="176">
        <v>0</v>
      </c>
    </row>
    <row r="81" spans="1:10" x14ac:dyDescent="0.2">
      <c r="A81" s="212" t="s">
        <v>442</v>
      </c>
      <c r="B81" s="215" t="s">
        <v>128</v>
      </c>
      <c r="C81" s="215" t="s">
        <v>128</v>
      </c>
      <c r="D81" s="215" t="s">
        <v>137</v>
      </c>
      <c r="E81" s="215" t="s">
        <v>138</v>
      </c>
      <c r="F81" s="215"/>
      <c r="G81" s="215"/>
      <c r="H81" s="194">
        <f>H82</f>
        <v>464.66999999999996</v>
      </c>
      <c r="I81" s="173">
        <f t="shared" ref="I81:I86" si="9">J81-H81</f>
        <v>-260.75999999999993</v>
      </c>
      <c r="J81" s="194">
        <f>J82</f>
        <v>203.91000000000003</v>
      </c>
    </row>
    <row r="82" spans="1:10" ht="38.25" x14ac:dyDescent="0.2">
      <c r="A82" s="109" t="s">
        <v>443</v>
      </c>
      <c r="B82" s="72" t="s">
        <v>128</v>
      </c>
      <c r="C82" s="215" t="s">
        <v>128</v>
      </c>
      <c r="D82" s="215" t="s">
        <v>137</v>
      </c>
      <c r="E82" s="72" t="s">
        <v>138</v>
      </c>
      <c r="F82" s="72" t="s">
        <v>397</v>
      </c>
      <c r="G82" s="72"/>
      <c r="H82" s="176">
        <f>H83</f>
        <v>464.66999999999996</v>
      </c>
      <c r="I82" s="173">
        <f t="shared" si="9"/>
        <v>-260.75999999999993</v>
      </c>
      <c r="J82" s="176">
        <f>J83</f>
        <v>203.91000000000003</v>
      </c>
    </row>
    <row r="83" spans="1:10" ht="25.5" x14ac:dyDescent="0.2">
      <c r="A83" s="109" t="s">
        <v>447</v>
      </c>
      <c r="B83" s="72" t="s">
        <v>128</v>
      </c>
      <c r="C83" s="72" t="s">
        <v>128</v>
      </c>
      <c r="D83" s="72" t="s">
        <v>137</v>
      </c>
      <c r="E83" s="72" t="s">
        <v>138</v>
      </c>
      <c r="F83" s="72" t="s">
        <v>444</v>
      </c>
      <c r="G83" s="72"/>
      <c r="H83" s="176">
        <f>H84+H91</f>
        <v>464.66999999999996</v>
      </c>
      <c r="I83" s="173">
        <f t="shared" si="9"/>
        <v>-260.75999999999993</v>
      </c>
      <c r="J83" s="176">
        <f>J84</f>
        <v>203.91000000000003</v>
      </c>
    </row>
    <row r="84" spans="1:10" ht="25.5" x14ac:dyDescent="0.2">
      <c r="A84" s="110" t="s">
        <v>448</v>
      </c>
      <c r="B84" s="72" t="s">
        <v>128</v>
      </c>
      <c r="C84" s="72" t="s">
        <v>128</v>
      </c>
      <c r="D84" s="72" t="s">
        <v>137</v>
      </c>
      <c r="E84" s="72" t="s">
        <v>138</v>
      </c>
      <c r="F84" s="72" t="s">
        <v>445</v>
      </c>
      <c r="G84" s="72"/>
      <c r="H84" s="176">
        <f>H85+H86</f>
        <v>464.66999999999996</v>
      </c>
      <c r="I84" s="173">
        <f t="shared" si="9"/>
        <v>-260.75999999999993</v>
      </c>
      <c r="J84" s="176">
        <f>J85+J86</f>
        <v>203.91000000000003</v>
      </c>
    </row>
    <row r="85" spans="1:10" x14ac:dyDescent="0.2">
      <c r="A85" s="110" t="s">
        <v>233</v>
      </c>
      <c r="B85" s="72" t="s">
        <v>128</v>
      </c>
      <c r="C85" s="72" t="s">
        <v>128</v>
      </c>
      <c r="D85" s="72" t="s">
        <v>137</v>
      </c>
      <c r="E85" s="72" t="s">
        <v>138</v>
      </c>
      <c r="F85" s="72" t="s">
        <v>446</v>
      </c>
      <c r="G85" s="111" t="s">
        <v>144</v>
      </c>
      <c r="H85" s="176">
        <v>356.89</v>
      </c>
      <c r="I85" s="173">
        <f t="shared" si="9"/>
        <v>-200.33999999999997</v>
      </c>
      <c r="J85" s="176">
        <v>156.55000000000001</v>
      </c>
    </row>
    <row r="86" spans="1:10" ht="38.25" x14ac:dyDescent="0.2">
      <c r="A86" s="110" t="s">
        <v>249</v>
      </c>
      <c r="B86" s="72" t="s">
        <v>128</v>
      </c>
      <c r="C86" s="72" t="s">
        <v>128</v>
      </c>
      <c r="D86" s="72" t="s">
        <v>137</v>
      </c>
      <c r="E86" s="72" t="s">
        <v>138</v>
      </c>
      <c r="F86" s="72" t="s">
        <v>446</v>
      </c>
      <c r="G86" s="111" t="s">
        <v>234</v>
      </c>
      <c r="H86" s="176">
        <v>107.78</v>
      </c>
      <c r="I86" s="173">
        <f t="shared" si="9"/>
        <v>-60.42</v>
      </c>
      <c r="J86" s="176">
        <v>47.36</v>
      </c>
    </row>
    <row r="87" spans="1:10" x14ac:dyDescent="0.2">
      <c r="A87" s="212" t="s">
        <v>457</v>
      </c>
      <c r="B87" s="215" t="s">
        <v>128</v>
      </c>
      <c r="C87" s="215" t="s">
        <v>128</v>
      </c>
      <c r="D87" s="215" t="s">
        <v>137</v>
      </c>
      <c r="E87" s="215" t="s">
        <v>404</v>
      </c>
      <c r="F87" s="215"/>
      <c r="G87" s="215"/>
      <c r="H87" s="194" t="e">
        <f>H88</f>
        <v>#REF!</v>
      </c>
      <c r="I87" s="173" t="e">
        <f t="shared" ref="I87:I90" si="10">J87-H87</f>
        <v>#REF!</v>
      </c>
      <c r="J87" s="194">
        <f>J88</f>
        <v>179.66</v>
      </c>
    </row>
    <row r="88" spans="1:10" ht="25.5" x14ac:dyDescent="0.2">
      <c r="A88" s="109" t="s">
        <v>454</v>
      </c>
      <c r="B88" s="72" t="s">
        <v>128</v>
      </c>
      <c r="C88" s="215" t="s">
        <v>128</v>
      </c>
      <c r="D88" s="215" t="s">
        <v>137</v>
      </c>
      <c r="E88" s="72" t="s">
        <v>404</v>
      </c>
      <c r="F88" s="72" t="s">
        <v>456</v>
      </c>
      <c r="G88" s="72"/>
      <c r="H88" s="176" t="e">
        <f>H89</f>
        <v>#REF!</v>
      </c>
      <c r="I88" s="173" t="e">
        <f t="shared" si="10"/>
        <v>#REF!</v>
      </c>
      <c r="J88" s="176">
        <f>J89</f>
        <v>179.66</v>
      </c>
    </row>
    <row r="89" spans="1:10" x14ac:dyDescent="0.2">
      <c r="A89" s="109" t="s">
        <v>455</v>
      </c>
      <c r="B89" s="72" t="s">
        <v>128</v>
      </c>
      <c r="C89" s="72" t="s">
        <v>128</v>
      </c>
      <c r="D89" s="72" t="s">
        <v>137</v>
      </c>
      <c r="E89" s="72" t="s">
        <v>404</v>
      </c>
      <c r="F89" s="72" t="s">
        <v>456</v>
      </c>
      <c r="G89" s="72"/>
      <c r="H89" s="176" t="e">
        <f>H90+H97</f>
        <v>#REF!</v>
      </c>
      <c r="I89" s="173" t="e">
        <f t="shared" si="10"/>
        <v>#REF!</v>
      </c>
      <c r="J89" s="176">
        <f>J90</f>
        <v>179.66</v>
      </c>
    </row>
    <row r="90" spans="1:10" ht="25.5" x14ac:dyDescent="0.2">
      <c r="A90" s="110" t="s">
        <v>145</v>
      </c>
      <c r="B90" s="72" t="s">
        <v>128</v>
      </c>
      <c r="C90" s="72" t="s">
        <v>128</v>
      </c>
      <c r="D90" s="72" t="s">
        <v>137</v>
      </c>
      <c r="E90" s="72" t="s">
        <v>404</v>
      </c>
      <c r="F90" s="72" t="s">
        <v>456</v>
      </c>
      <c r="G90" s="72" t="s">
        <v>139</v>
      </c>
      <c r="H90" s="176" t="e">
        <f>#REF!+#REF!</f>
        <v>#REF!</v>
      </c>
      <c r="I90" s="173" t="e">
        <f t="shared" si="10"/>
        <v>#REF!</v>
      </c>
      <c r="J90" s="176">
        <v>179.66</v>
      </c>
    </row>
    <row r="91" spans="1:10" x14ac:dyDescent="0.2">
      <c r="A91" s="212" t="s">
        <v>14</v>
      </c>
      <c r="B91" s="215" t="s">
        <v>128</v>
      </c>
      <c r="C91" s="101">
        <v>801</v>
      </c>
      <c r="D91" s="218" t="s">
        <v>138</v>
      </c>
      <c r="E91" s="215"/>
      <c r="F91" s="215"/>
      <c r="G91" s="215"/>
      <c r="H91" s="194">
        <f>H92</f>
        <v>0</v>
      </c>
      <c r="I91" s="173">
        <f t="shared" si="1"/>
        <v>1023.36</v>
      </c>
      <c r="J91" s="194">
        <f>J92</f>
        <v>1023.36</v>
      </c>
    </row>
    <row r="92" spans="1:10" ht="25.5" x14ac:dyDescent="0.2">
      <c r="A92" s="109" t="s">
        <v>245</v>
      </c>
      <c r="B92" s="72" t="s">
        <v>128</v>
      </c>
      <c r="C92" s="215" t="s">
        <v>128</v>
      </c>
      <c r="D92" s="215" t="s">
        <v>138</v>
      </c>
      <c r="E92" s="72" t="s">
        <v>134</v>
      </c>
      <c r="F92" s="72" t="s">
        <v>441</v>
      </c>
      <c r="G92" s="72"/>
      <c r="H92" s="176">
        <f>H93</f>
        <v>0</v>
      </c>
      <c r="I92" s="173">
        <f t="shared" si="1"/>
        <v>1023.36</v>
      </c>
      <c r="J92" s="176">
        <f>J93</f>
        <v>1023.36</v>
      </c>
    </row>
    <row r="93" spans="1:10" ht="25.5" x14ac:dyDescent="0.2">
      <c r="A93" s="109" t="s">
        <v>145</v>
      </c>
      <c r="B93" s="72" t="s">
        <v>128</v>
      </c>
      <c r="C93" s="72" t="s">
        <v>128</v>
      </c>
      <c r="D93" s="72" t="s">
        <v>138</v>
      </c>
      <c r="E93" s="72" t="s">
        <v>134</v>
      </c>
      <c r="F93" s="72" t="s">
        <v>441</v>
      </c>
      <c r="G93" s="72" t="s">
        <v>139</v>
      </c>
      <c r="H93" s="176">
        <v>0</v>
      </c>
      <c r="I93" s="173">
        <f t="shared" si="1"/>
        <v>1023.36</v>
      </c>
      <c r="J93" s="176">
        <v>1023.36</v>
      </c>
    </row>
    <row r="94" spans="1:10" x14ac:dyDescent="0.2">
      <c r="A94" s="212" t="s">
        <v>147</v>
      </c>
      <c r="B94" s="215" t="s">
        <v>128</v>
      </c>
      <c r="C94" s="72" t="s">
        <v>128</v>
      </c>
      <c r="D94" s="72" t="s">
        <v>146</v>
      </c>
      <c r="E94" s="215"/>
      <c r="F94" s="215"/>
      <c r="G94" s="215"/>
      <c r="H94" s="194">
        <f>H95</f>
        <v>464.66999999999996</v>
      </c>
      <c r="I94" s="173">
        <f t="shared" si="1"/>
        <v>1.8100000000000591</v>
      </c>
      <c r="J94" s="194">
        <f>J95</f>
        <v>466.48</v>
      </c>
    </row>
    <row r="95" spans="1:10" hidden="1" x14ac:dyDescent="0.2">
      <c r="A95" s="212" t="s">
        <v>8</v>
      </c>
      <c r="B95" s="215" t="s">
        <v>128</v>
      </c>
      <c r="C95" s="215" t="s">
        <v>128</v>
      </c>
      <c r="D95" s="215" t="s">
        <v>146</v>
      </c>
      <c r="E95" s="215" t="s">
        <v>146</v>
      </c>
      <c r="F95" s="215"/>
      <c r="G95" s="215"/>
      <c r="H95" s="194">
        <f>H96</f>
        <v>464.66999999999996</v>
      </c>
      <c r="I95" s="173">
        <f t="shared" si="1"/>
        <v>1.8100000000000591</v>
      </c>
      <c r="J95" s="194">
        <f>J96</f>
        <v>466.48</v>
      </c>
    </row>
    <row r="96" spans="1:10" hidden="1" x14ac:dyDescent="0.2">
      <c r="A96" s="109" t="s">
        <v>246</v>
      </c>
      <c r="B96" s="72" t="s">
        <v>128</v>
      </c>
      <c r="C96" s="215" t="s">
        <v>128</v>
      </c>
      <c r="D96" s="215" t="s">
        <v>146</v>
      </c>
      <c r="E96" s="72" t="s">
        <v>146</v>
      </c>
      <c r="F96" s="72" t="s">
        <v>412</v>
      </c>
      <c r="G96" s="72"/>
      <c r="H96" s="176">
        <f>H97</f>
        <v>464.66999999999996</v>
      </c>
      <c r="I96" s="173">
        <f t="shared" si="1"/>
        <v>1.8100000000000591</v>
      </c>
      <c r="J96" s="176">
        <f>J97</f>
        <v>466.48</v>
      </c>
    </row>
    <row r="97" spans="1:10" ht="24.75" customHeight="1" x14ac:dyDescent="0.2">
      <c r="A97" s="109" t="s">
        <v>247</v>
      </c>
      <c r="B97" s="72" t="s">
        <v>128</v>
      </c>
      <c r="C97" s="72" t="s">
        <v>128</v>
      </c>
      <c r="D97" s="72" t="s">
        <v>146</v>
      </c>
      <c r="E97" s="72" t="s">
        <v>146</v>
      </c>
      <c r="F97" s="72" t="s">
        <v>385</v>
      </c>
      <c r="G97" s="72"/>
      <c r="H97" s="176">
        <f>H98+H101</f>
        <v>464.66999999999996</v>
      </c>
      <c r="I97" s="173">
        <f t="shared" si="1"/>
        <v>1.8100000000000591</v>
      </c>
      <c r="J97" s="176">
        <f>J98+J101</f>
        <v>466.48</v>
      </c>
    </row>
    <row r="98" spans="1:10" ht="25.5" x14ac:dyDescent="0.2">
      <c r="A98" s="110" t="s">
        <v>248</v>
      </c>
      <c r="B98" s="72" t="s">
        <v>128</v>
      </c>
      <c r="C98" s="72" t="s">
        <v>128</v>
      </c>
      <c r="D98" s="72" t="s">
        <v>146</v>
      </c>
      <c r="E98" s="72" t="s">
        <v>146</v>
      </c>
      <c r="F98" s="72" t="s">
        <v>386</v>
      </c>
      <c r="G98" s="72"/>
      <c r="H98" s="176">
        <f>H99+H100</f>
        <v>464.66999999999996</v>
      </c>
      <c r="I98" s="173">
        <f t="shared" si="1"/>
        <v>1.8100000000000591</v>
      </c>
      <c r="J98" s="176">
        <f>J99+J100</f>
        <v>466.48</v>
      </c>
    </row>
    <row r="99" spans="1:10" x14ac:dyDescent="0.2">
      <c r="A99" s="110" t="s">
        <v>233</v>
      </c>
      <c r="B99" s="72" t="s">
        <v>128</v>
      </c>
      <c r="C99" s="72" t="s">
        <v>128</v>
      </c>
      <c r="D99" s="72" t="s">
        <v>146</v>
      </c>
      <c r="E99" s="72" t="s">
        <v>146</v>
      </c>
      <c r="F99" s="72" t="s">
        <v>365</v>
      </c>
      <c r="G99" s="111" t="s">
        <v>144</v>
      </c>
      <c r="H99" s="176">
        <v>356.89</v>
      </c>
      <c r="I99" s="173">
        <f t="shared" si="1"/>
        <v>1.3500000000000227</v>
      </c>
      <c r="J99" s="176">
        <v>358.24</v>
      </c>
    </row>
    <row r="100" spans="1:10" ht="38.25" x14ac:dyDescent="0.2">
      <c r="A100" s="110" t="s">
        <v>249</v>
      </c>
      <c r="B100" s="72" t="s">
        <v>128</v>
      </c>
      <c r="C100" s="72" t="s">
        <v>128</v>
      </c>
      <c r="D100" s="72" t="s">
        <v>146</v>
      </c>
      <c r="E100" s="72" t="s">
        <v>146</v>
      </c>
      <c r="F100" s="72" t="s">
        <v>365</v>
      </c>
      <c r="G100" s="111" t="s">
        <v>234</v>
      </c>
      <c r="H100" s="176">
        <v>107.78</v>
      </c>
      <c r="I100" s="173">
        <f t="shared" si="1"/>
        <v>0.45999999999999375</v>
      </c>
      <c r="J100" s="176">
        <v>108.24</v>
      </c>
    </row>
    <row r="101" spans="1:10" hidden="1" x14ac:dyDescent="0.2">
      <c r="A101" s="109" t="s">
        <v>260</v>
      </c>
      <c r="B101" s="72" t="s">
        <v>128</v>
      </c>
      <c r="C101" s="72" t="s">
        <v>128</v>
      </c>
      <c r="D101" s="72" t="s">
        <v>146</v>
      </c>
      <c r="E101" s="72" t="s">
        <v>146</v>
      </c>
      <c r="F101" s="72" t="s">
        <v>365</v>
      </c>
      <c r="G101" s="72"/>
      <c r="H101" s="176">
        <f>H102</f>
        <v>0</v>
      </c>
      <c r="I101" s="173">
        <f t="shared" si="1"/>
        <v>0</v>
      </c>
      <c r="J101" s="176">
        <f>J102</f>
        <v>0</v>
      </c>
    </row>
    <row r="102" spans="1:10" ht="25.5" hidden="1" x14ac:dyDescent="0.2">
      <c r="A102" s="109" t="s">
        <v>145</v>
      </c>
      <c r="B102" s="72" t="s">
        <v>128</v>
      </c>
      <c r="C102" s="72" t="s">
        <v>128</v>
      </c>
      <c r="D102" s="72" t="s">
        <v>146</v>
      </c>
      <c r="E102" s="72" t="s">
        <v>146</v>
      </c>
      <c r="F102" s="72" t="s">
        <v>365</v>
      </c>
      <c r="G102" s="72" t="s">
        <v>139</v>
      </c>
      <c r="H102" s="176"/>
      <c r="I102" s="173">
        <f t="shared" si="1"/>
        <v>0</v>
      </c>
      <c r="J102" s="176"/>
    </row>
    <row r="103" spans="1:10" ht="25.5" hidden="1" x14ac:dyDescent="0.2">
      <c r="A103" s="212" t="s">
        <v>149</v>
      </c>
      <c r="B103" s="215" t="s">
        <v>128</v>
      </c>
      <c r="C103" s="72" t="s">
        <v>128</v>
      </c>
      <c r="D103" s="72" t="s">
        <v>148</v>
      </c>
      <c r="E103" s="215"/>
      <c r="F103" s="215"/>
      <c r="G103" s="215"/>
      <c r="H103" s="194">
        <v>0</v>
      </c>
      <c r="I103" s="173">
        <f t="shared" si="1"/>
        <v>0</v>
      </c>
      <c r="J103" s="194">
        <f>J104</f>
        <v>0</v>
      </c>
    </row>
    <row r="104" spans="1:10" hidden="1" x14ac:dyDescent="0.2">
      <c r="A104" s="212" t="s">
        <v>150</v>
      </c>
      <c r="B104" s="215" t="s">
        <v>128</v>
      </c>
      <c r="C104" s="215" t="s">
        <v>128</v>
      </c>
      <c r="D104" s="215" t="s">
        <v>148</v>
      </c>
      <c r="E104" s="215" t="s">
        <v>129</v>
      </c>
      <c r="F104" s="215" t="s">
        <v>412</v>
      </c>
      <c r="G104" s="215"/>
      <c r="H104" s="194">
        <v>0</v>
      </c>
      <c r="I104" s="173">
        <f t="shared" si="1"/>
        <v>0</v>
      </c>
      <c r="J104" s="194">
        <f>J106</f>
        <v>0</v>
      </c>
    </row>
    <row r="105" spans="1:10" ht="25.5" hidden="1" x14ac:dyDescent="0.2">
      <c r="A105" s="217" t="s">
        <v>395</v>
      </c>
      <c r="B105" s="101">
        <v>801</v>
      </c>
      <c r="C105" s="215" t="s">
        <v>128</v>
      </c>
      <c r="D105" s="215" t="s">
        <v>148</v>
      </c>
      <c r="E105" s="72" t="s">
        <v>129</v>
      </c>
      <c r="F105" s="72" t="s">
        <v>385</v>
      </c>
      <c r="G105" s="72"/>
      <c r="H105" s="176">
        <v>0</v>
      </c>
      <c r="I105" s="100">
        <f t="shared" si="1"/>
        <v>0</v>
      </c>
      <c r="J105" s="176">
        <f>J106</f>
        <v>0</v>
      </c>
    </row>
    <row r="106" spans="1:10" hidden="1" x14ac:dyDescent="0.2">
      <c r="A106" s="109" t="s">
        <v>275</v>
      </c>
      <c r="B106" s="72" t="s">
        <v>128</v>
      </c>
      <c r="C106" s="101">
        <v>801</v>
      </c>
      <c r="D106" s="72" t="s">
        <v>148</v>
      </c>
      <c r="E106" s="72" t="s">
        <v>129</v>
      </c>
      <c r="F106" s="72" t="s">
        <v>386</v>
      </c>
      <c r="G106" s="72"/>
      <c r="H106" s="176">
        <v>0</v>
      </c>
      <c r="I106" s="173">
        <f t="shared" si="1"/>
        <v>0</v>
      </c>
      <c r="J106" s="176">
        <f>J107</f>
        <v>0</v>
      </c>
    </row>
    <row r="107" spans="1:10" hidden="1" x14ac:dyDescent="0.2">
      <c r="A107" s="109" t="s">
        <v>276</v>
      </c>
      <c r="B107" s="72" t="s">
        <v>128</v>
      </c>
      <c r="C107" s="72" t="s">
        <v>128</v>
      </c>
      <c r="D107" s="72" t="s">
        <v>148</v>
      </c>
      <c r="E107" s="72" t="s">
        <v>129</v>
      </c>
      <c r="F107" s="72" t="s">
        <v>365</v>
      </c>
      <c r="G107" s="72"/>
      <c r="H107" s="176">
        <v>0</v>
      </c>
      <c r="I107" s="173">
        <f t="shared" si="1"/>
        <v>0</v>
      </c>
      <c r="J107" s="176">
        <f>J108</f>
        <v>0</v>
      </c>
    </row>
    <row r="108" spans="1:10" ht="25.5" hidden="1" x14ac:dyDescent="0.2">
      <c r="A108" s="109" t="s">
        <v>145</v>
      </c>
      <c r="B108" s="72" t="s">
        <v>128</v>
      </c>
      <c r="C108" s="72" t="s">
        <v>128</v>
      </c>
      <c r="D108" s="72" t="s">
        <v>148</v>
      </c>
      <c r="E108" s="72" t="s">
        <v>129</v>
      </c>
      <c r="F108" s="72" t="s">
        <v>366</v>
      </c>
      <c r="G108" s="72" t="s">
        <v>139</v>
      </c>
      <c r="H108" s="176">
        <v>0</v>
      </c>
      <c r="I108" s="173">
        <f t="shared" si="1"/>
        <v>0</v>
      </c>
      <c r="J108" s="176"/>
    </row>
    <row r="109" spans="1:10" hidden="1" x14ac:dyDescent="0.2">
      <c r="A109" s="103" t="s">
        <v>151</v>
      </c>
      <c r="B109" s="72" t="s">
        <v>128</v>
      </c>
      <c r="C109" s="72" t="s">
        <v>128</v>
      </c>
      <c r="D109" s="72" t="s">
        <v>148</v>
      </c>
      <c r="E109" s="72"/>
      <c r="F109" s="72"/>
      <c r="G109" s="72"/>
      <c r="H109" s="176">
        <f>H110+H113</f>
        <v>394.01</v>
      </c>
      <c r="I109" s="173">
        <f t="shared" si="1"/>
        <v>-394.01</v>
      </c>
      <c r="J109" s="176"/>
    </row>
    <row r="110" spans="1:10" hidden="1" x14ac:dyDescent="0.2">
      <c r="A110" s="103" t="s">
        <v>82</v>
      </c>
      <c r="B110" s="72" t="s">
        <v>128</v>
      </c>
      <c r="C110" s="72" t="s">
        <v>128</v>
      </c>
      <c r="D110" s="72" t="s">
        <v>143</v>
      </c>
      <c r="E110" s="72" t="s">
        <v>131</v>
      </c>
      <c r="F110" s="72" t="s">
        <v>394</v>
      </c>
      <c r="G110" s="72"/>
      <c r="H110" s="176">
        <f>H111</f>
        <v>0</v>
      </c>
      <c r="I110" s="173">
        <f t="shared" si="1"/>
        <v>0</v>
      </c>
      <c r="J110" s="176">
        <f>J111</f>
        <v>0</v>
      </c>
    </row>
    <row r="111" spans="1:10" ht="25.5" hidden="1" x14ac:dyDescent="0.2">
      <c r="A111" s="71" t="s">
        <v>277</v>
      </c>
      <c r="B111" s="72" t="s">
        <v>128</v>
      </c>
      <c r="C111" s="72" t="s">
        <v>128</v>
      </c>
      <c r="D111" s="72" t="s">
        <v>143</v>
      </c>
      <c r="E111" s="72" t="s">
        <v>131</v>
      </c>
      <c r="F111" s="72" t="s">
        <v>412</v>
      </c>
      <c r="G111" s="72"/>
      <c r="H111" s="176">
        <f>H112</f>
        <v>0</v>
      </c>
      <c r="I111" s="173">
        <f t="shared" si="1"/>
        <v>0</v>
      </c>
      <c r="J111" s="176">
        <f>J112</f>
        <v>0</v>
      </c>
    </row>
    <row r="112" spans="1:10" ht="25.5" hidden="1" x14ac:dyDescent="0.2">
      <c r="A112" s="109" t="s">
        <v>145</v>
      </c>
      <c r="B112" s="72" t="s">
        <v>128</v>
      </c>
      <c r="C112" s="72" t="s">
        <v>128</v>
      </c>
      <c r="D112" s="72" t="s">
        <v>143</v>
      </c>
      <c r="E112" s="72" t="s">
        <v>131</v>
      </c>
      <c r="F112" s="72" t="s">
        <v>388</v>
      </c>
      <c r="G112" s="72"/>
      <c r="H112" s="176"/>
      <c r="I112" s="173">
        <f t="shared" si="1"/>
        <v>0</v>
      </c>
      <c r="J112" s="176"/>
    </row>
    <row r="113" spans="1:10" x14ac:dyDescent="0.2">
      <c r="A113" s="212" t="s">
        <v>151</v>
      </c>
      <c r="B113" s="215" t="s">
        <v>128</v>
      </c>
      <c r="C113" s="215" t="s">
        <v>128</v>
      </c>
      <c r="D113" s="215" t="s">
        <v>143</v>
      </c>
      <c r="E113" s="215"/>
      <c r="F113" s="72"/>
      <c r="G113" s="72"/>
      <c r="H113" s="176">
        <f>H115</f>
        <v>394.01</v>
      </c>
      <c r="I113" s="173">
        <f t="shared" ref="I113:I122" si="11">J113-H113</f>
        <v>491.74</v>
      </c>
      <c r="J113" s="176">
        <f>J115</f>
        <v>885.75</v>
      </c>
    </row>
    <row r="114" spans="1:10" x14ac:dyDescent="0.2">
      <c r="A114" s="212" t="s">
        <v>86</v>
      </c>
      <c r="B114" s="72" t="s">
        <v>128</v>
      </c>
      <c r="C114" s="72" t="s">
        <v>128</v>
      </c>
      <c r="D114" s="72" t="s">
        <v>143</v>
      </c>
      <c r="E114" s="72" t="s">
        <v>138</v>
      </c>
      <c r="F114" s="72"/>
      <c r="G114" s="72"/>
      <c r="H114" s="176">
        <f>H115</f>
        <v>394.01</v>
      </c>
      <c r="I114" s="173">
        <f t="shared" si="11"/>
        <v>491.74</v>
      </c>
      <c r="J114" s="176">
        <f>J115</f>
        <v>885.75</v>
      </c>
    </row>
    <row r="115" spans="1:10" x14ac:dyDescent="0.2">
      <c r="A115" s="71" t="s">
        <v>278</v>
      </c>
      <c r="B115" s="72" t="s">
        <v>128</v>
      </c>
      <c r="C115" s="72" t="s">
        <v>128</v>
      </c>
      <c r="D115" s="72" t="s">
        <v>143</v>
      </c>
      <c r="E115" s="72" t="s">
        <v>138</v>
      </c>
      <c r="F115" s="72" t="s">
        <v>412</v>
      </c>
      <c r="G115" s="72"/>
      <c r="H115" s="176">
        <f>H116</f>
        <v>394.01</v>
      </c>
      <c r="I115" s="173">
        <f t="shared" si="11"/>
        <v>491.74</v>
      </c>
      <c r="J115" s="176">
        <f>J116</f>
        <v>885.75</v>
      </c>
    </row>
    <row r="116" spans="1:10" ht="25.5" x14ac:dyDescent="0.2">
      <c r="A116" s="109" t="s">
        <v>279</v>
      </c>
      <c r="B116" s="72" t="s">
        <v>128</v>
      </c>
      <c r="C116" s="72" t="s">
        <v>128</v>
      </c>
      <c r="D116" s="72" t="s">
        <v>143</v>
      </c>
      <c r="E116" s="72" t="s">
        <v>138</v>
      </c>
      <c r="F116" s="72" t="s">
        <v>387</v>
      </c>
      <c r="G116" s="72"/>
      <c r="H116" s="176">
        <f>H117</f>
        <v>394.01</v>
      </c>
      <c r="I116" s="173">
        <f t="shared" si="11"/>
        <v>491.74</v>
      </c>
      <c r="J116" s="176">
        <f>J117</f>
        <v>885.75</v>
      </c>
    </row>
    <row r="117" spans="1:10" ht="25.5" x14ac:dyDescent="0.2">
      <c r="A117" s="110" t="s">
        <v>280</v>
      </c>
      <c r="B117" s="72" t="s">
        <v>128</v>
      </c>
      <c r="C117" s="72" t="s">
        <v>128</v>
      </c>
      <c r="D117" s="72" t="s">
        <v>143</v>
      </c>
      <c r="E117" s="72" t="s">
        <v>138</v>
      </c>
      <c r="F117" s="72" t="s">
        <v>367</v>
      </c>
      <c r="G117" s="72"/>
      <c r="H117" s="176">
        <f>H118+H119</f>
        <v>394.01</v>
      </c>
      <c r="I117" s="173">
        <f t="shared" si="11"/>
        <v>491.74</v>
      </c>
      <c r="J117" s="176">
        <f>J118+J119</f>
        <v>885.75</v>
      </c>
    </row>
    <row r="118" spans="1:10" x14ac:dyDescent="0.2">
      <c r="A118" s="110" t="s">
        <v>233</v>
      </c>
      <c r="B118" s="72" t="s">
        <v>128</v>
      </c>
      <c r="C118" s="72" t="s">
        <v>128</v>
      </c>
      <c r="D118" s="72" t="s">
        <v>143</v>
      </c>
      <c r="E118" s="72" t="s">
        <v>138</v>
      </c>
      <c r="F118" s="72" t="s">
        <v>367</v>
      </c>
      <c r="G118" s="111" t="s">
        <v>144</v>
      </c>
      <c r="H118" s="176">
        <v>270.67</v>
      </c>
      <c r="I118" s="173">
        <f t="shared" si="11"/>
        <v>395.93</v>
      </c>
      <c r="J118" s="176">
        <v>666.6</v>
      </c>
    </row>
    <row r="119" spans="1:10" ht="38.25" x14ac:dyDescent="0.2">
      <c r="A119" s="110" t="s">
        <v>249</v>
      </c>
      <c r="B119" s="72" t="s">
        <v>128</v>
      </c>
      <c r="C119" s="72" t="s">
        <v>128</v>
      </c>
      <c r="D119" s="72" t="s">
        <v>143</v>
      </c>
      <c r="E119" s="72" t="s">
        <v>138</v>
      </c>
      <c r="F119" s="72" t="s">
        <v>367</v>
      </c>
      <c r="G119" s="111" t="s">
        <v>234</v>
      </c>
      <c r="H119" s="176">
        <v>123.34</v>
      </c>
      <c r="I119" s="173">
        <f t="shared" si="11"/>
        <v>95.81</v>
      </c>
      <c r="J119" s="176">
        <v>219.15</v>
      </c>
    </row>
    <row r="120" spans="1:10" x14ac:dyDescent="0.2">
      <c r="A120" s="71" t="s">
        <v>152</v>
      </c>
      <c r="B120" s="72" t="s">
        <v>128</v>
      </c>
      <c r="C120" s="72" t="s">
        <v>128</v>
      </c>
      <c r="D120" s="72" t="s">
        <v>143</v>
      </c>
      <c r="E120" s="72" t="s">
        <v>153</v>
      </c>
      <c r="F120" s="72" t="s">
        <v>414</v>
      </c>
      <c r="G120" s="72" t="s">
        <v>132</v>
      </c>
      <c r="H120" s="176">
        <f>H121</f>
        <v>67.599999999999994</v>
      </c>
      <c r="I120" s="173">
        <f t="shared" si="11"/>
        <v>-67.599999999999994</v>
      </c>
      <c r="J120" s="176"/>
    </row>
    <row r="121" spans="1:10" x14ac:dyDescent="0.2">
      <c r="A121" s="71" t="s">
        <v>152</v>
      </c>
      <c r="B121" s="71"/>
      <c r="C121" s="72" t="s">
        <v>128</v>
      </c>
      <c r="D121" s="72" t="s">
        <v>153</v>
      </c>
      <c r="E121" s="72"/>
      <c r="F121" s="72"/>
      <c r="G121" s="72"/>
      <c r="H121" s="100">
        <v>67.599999999999994</v>
      </c>
      <c r="I121" s="173">
        <f t="shared" si="11"/>
        <v>-67.599999999999994</v>
      </c>
      <c r="J121" s="100"/>
    </row>
    <row r="122" spans="1:10" x14ac:dyDescent="0.2">
      <c r="A122" s="267" t="s">
        <v>356</v>
      </c>
      <c r="B122" s="267"/>
      <c r="C122" s="267"/>
      <c r="D122" s="267"/>
      <c r="E122" s="267"/>
      <c r="F122" s="267"/>
      <c r="G122" s="267"/>
      <c r="H122" s="100">
        <f>H113+H94+H68+H62+H8+H121</f>
        <v>2865.31</v>
      </c>
      <c r="I122" s="173">
        <f t="shared" si="11"/>
        <v>6016.8200000000015</v>
      </c>
      <c r="J122" s="100">
        <f>J8+J62+J68+J113+J104+J94+J91+J81+J87</f>
        <v>8882.130000000001</v>
      </c>
    </row>
    <row r="123" spans="1:10" x14ac:dyDescent="0.2">
      <c r="C123" s="29"/>
      <c r="H123" s="115"/>
      <c r="I123" s="115"/>
      <c r="J123" s="116"/>
    </row>
  </sheetData>
  <mergeCells count="4">
    <mergeCell ref="A122:G122"/>
    <mergeCell ref="L1:M1"/>
    <mergeCell ref="A3:G3"/>
    <mergeCell ref="G1:K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5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129"/>
  <sheetViews>
    <sheetView topLeftCell="A112" zoomScaleNormal="100" workbookViewId="0">
      <selection activeCell="N4" sqref="N4"/>
    </sheetView>
  </sheetViews>
  <sheetFormatPr defaultColWidth="3.5703125" defaultRowHeight="12.75" x14ac:dyDescent="0.2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14" hidden="1" customWidth="1"/>
    <col min="8" max="8" width="16.140625" style="113" hidden="1" customWidth="1"/>
    <col min="9" max="9" width="13.42578125" style="113" hidden="1" customWidth="1"/>
    <col min="10" max="10" width="15.140625" style="113" hidden="1" customWidth="1"/>
    <col min="11" max="11" width="15.42578125" style="114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159.75" customHeight="1" x14ac:dyDescent="0.2">
      <c r="A1" s="23"/>
      <c r="B1" s="23"/>
      <c r="E1" s="259" t="s">
        <v>465</v>
      </c>
      <c r="F1" s="259"/>
      <c r="G1" s="259"/>
      <c r="H1" s="259"/>
      <c r="I1" s="259"/>
      <c r="J1" s="259"/>
      <c r="K1" s="259"/>
      <c r="L1" s="259"/>
      <c r="M1" s="268"/>
      <c r="N1" s="268"/>
    </row>
    <row r="2" spans="1:14" ht="5.25" customHeight="1" x14ac:dyDescent="0.2">
      <c r="F2" s="75"/>
      <c r="G2" s="95"/>
      <c r="H2" s="95"/>
      <c r="I2" s="95"/>
      <c r="J2" s="95"/>
      <c r="K2" s="95"/>
    </row>
    <row r="3" spans="1:14" s="32" customFormat="1" ht="89.25" customHeight="1" x14ac:dyDescent="0.25">
      <c r="A3" s="269" t="s">
        <v>430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4" s="31" customFormat="1" ht="15.75" x14ac:dyDescent="0.25">
      <c r="A4" s="97"/>
      <c r="B4" s="97"/>
      <c r="C4" s="97"/>
      <c r="D4" s="98"/>
      <c r="E4" s="99"/>
      <c r="F4" s="99"/>
      <c r="G4" s="99"/>
      <c r="H4" s="99"/>
      <c r="I4" s="99"/>
      <c r="J4" s="99"/>
      <c r="K4" s="141" t="s">
        <v>282</v>
      </c>
    </row>
    <row r="5" spans="1:14" s="53" customFormat="1" ht="81.75" customHeight="1" x14ac:dyDescent="0.25">
      <c r="A5" s="67" t="s">
        <v>31</v>
      </c>
      <c r="B5" s="69" t="s">
        <v>123</v>
      </c>
      <c r="C5" s="69" t="s">
        <v>124</v>
      </c>
      <c r="D5" s="69" t="s">
        <v>125</v>
      </c>
      <c r="E5" s="69" t="s">
        <v>126</v>
      </c>
      <c r="F5" s="70" t="s">
        <v>317</v>
      </c>
      <c r="G5" s="100" t="s">
        <v>235</v>
      </c>
      <c r="H5" s="100" t="s">
        <v>317</v>
      </c>
      <c r="I5" s="102" t="s">
        <v>432</v>
      </c>
      <c r="J5" s="102" t="s">
        <v>333</v>
      </c>
      <c r="K5" s="102" t="s">
        <v>200</v>
      </c>
    </row>
    <row r="6" spans="1:14" s="52" customFormat="1" x14ac:dyDescent="0.2">
      <c r="A6" s="101">
        <v>1</v>
      </c>
      <c r="B6" s="69" t="s">
        <v>32</v>
      </c>
      <c r="C6" s="69" t="s">
        <v>33</v>
      </c>
      <c r="D6" s="69" t="s">
        <v>34</v>
      </c>
      <c r="E6" s="69" t="s">
        <v>35</v>
      </c>
      <c r="F6" s="101">
        <v>7</v>
      </c>
      <c r="G6" s="102">
        <v>8</v>
      </c>
      <c r="H6" s="102">
        <v>7</v>
      </c>
      <c r="I6" s="102"/>
      <c r="J6" s="102"/>
      <c r="K6" s="142">
        <v>7</v>
      </c>
    </row>
    <row r="7" spans="1:14" s="31" customFormat="1" ht="25.5" x14ac:dyDescent="0.2">
      <c r="A7" s="71" t="s">
        <v>413</v>
      </c>
      <c r="B7" s="72"/>
      <c r="C7" s="72"/>
      <c r="D7" s="72"/>
      <c r="E7" s="72"/>
      <c r="F7" s="176">
        <f>F8</f>
        <v>2282.2399999999998</v>
      </c>
      <c r="G7" s="173">
        <f t="shared" ref="G7" si="0">H7-F7</f>
        <v>-2282.2399999999998</v>
      </c>
      <c r="H7" s="176"/>
      <c r="I7" s="176">
        <f>I8</f>
        <v>1764.53</v>
      </c>
      <c r="J7" s="173">
        <f>K7-I7</f>
        <v>4181.9400000000005</v>
      </c>
      <c r="K7" s="194">
        <f>K8</f>
        <v>5946.47</v>
      </c>
    </row>
    <row r="8" spans="1:14" s="33" customFormat="1" ht="34.5" customHeight="1" x14ac:dyDescent="0.2">
      <c r="A8" s="170" t="s">
        <v>127</v>
      </c>
      <c r="B8" s="171" t="s">
        <v>129</v>
      </c>
      <c r="C8" s="171"/>
      <c r="D8" s="171"/>
      <c r="E8" s="172"/>
      <c r="F8" s="194">
        <f>F9+F22+F35+F16</f>
        <v>2282.2399999999998</v>
      </c>
      <c r="G8" s="173">
        <f>H8-F8</f>
        <v>1918.58</v>
      </c>
      <c r="H8" s="194">
        <f>H9+H22+H16+H35+H47</f>
        <v>4200.82</v>
      </c>
      <c r="I8" s="194">
        <f>I9+I23+I35+I42</f>
        <v>1764.53</v>
      </c>
      <c r="J8" s="173">
        <f t="shared" ref="J8:J98" si="1">K8-I8</f>
        <v>4181.9400000000005</v>
      </c>
      <c r="K8" s="176">
        <f>K9+K22+K35+K42</f>
        <v>5946.47</v>
      </c>
    </row>
    <row r="9" spans="1:14" s="31" customFormat="1" ht="50.25" customHeight="1" x14ac:dyDescent="0.2">
      <c r="A9" s="170" t="s">
        <v>130</v>
      </c>
      <c r="B9" s="171" t="s">
        <v>129</v>
      </c>
      <c r="C9" s="171" t="s">
        <v>131</v>
      </c>
      <c r="D9" s="171"/>
      <c r="E9" s="172"/>
      <c r="F9" s="194">
        <f>F10</f>
        <v>599.29999999999995</v>
      </c>
      <c r="G9" s="173">
        <f t="shared" ref="G9:G111" si="2">H9-F9</f>
        <v>211.36</v>
      </c>
      <c r="H9" s="194">
        <f>H10</f>
        <v>810.66</v>
      </c>
      <c r="I9" s="194">
        <f>I10</f>
        <v>410.65999999999997</v>
      </c>
      <c r="J9" s="173">
        <f t="shared" si="1"/>
        <v>465.77</v>
      </c>
      <c r="K9" s="176">
        <f>K10</f>
        <v>876.43</v>
      </c>
    </row>
    <row r="10" spans="1:14" s="31" customFormat="1" ht="17.25" customHeight="1" x14ac:dyDescent="0.2">
      <c r="A10" s="216" t="s">
        <v>390</v>
      </c>
      <c r="B10" s="72" t="s">
        <v>129</v>
      </c>
      <c r="C10" s="72" t="s">
        <v>131</v>
      </c>
      <c r="D10" s="72" t="s">
        <v>339</v>
      </c>
      <c r="E10" s="72"/>
      <c r="F10" s="176">
        <f>F11</f>
        <v>599.29999999999995</v>
      </c>
      <c r="G10" s="173">
        <f t="shared" si="2"/>
        <v>211.36</v>
      </c>
      <c r="H10" s="176">
        <f>H11</f>
        <v>810.66</v>
      </c>
      <c r="I10" s="176">
        <f>I11</f>
        <v>410.65999999999997</v>
      </c>
      <c r="J10" s="173">
        <f t="shared" si="1"/>
        <v>465.77</v>
      </c>
      <c r="K10" s="176">
        <f>K11</f>
        <v>876.43</v>
      </c>
    </row>
    <row r="11" spans="1:14" s="31" customFormat="1" x14ac:dyDescent="0.2">
      <c r="A11" s="216" t="s">
        <v>391</v>
      </c>
      <c r="B11" s="72" t="s">
        <v>129</v>
      </c>
      <c r="C11" s="72" t="s">
        <v>131</v>
      </c>
      <c r="D11" s="72" t="s">
        <v>379</v>
      </c>
      <c r="E11" s="72"/>
      <c r="F11" s="176">
        <f>F14+F15</f>
        <v>599.29999999999995</v>
      </c>
      <c r="G11" s="173">
        <f t="shared" si="2"/>
        <v>211.36</v>
      </c>
      <c r="H11" s="176">
        <f>H14+H15</f>
        <v>810.66</v>
      </c>
      <c r="I11" s="176">
        <f>I14+I15</f>
        <v>410.65999999999997</v>
      </c>
      <c r="J11" s="173">
        <f t="shared" si="1"/>
        <v>465.77</v>
      </c>
      <c r="K11" s="176">
        <f>K12</f>
        <v>876.43</v>
      </c>
    </row>
    <row r="12" spans="1:14" s="31" customFormat="1" ht="25.5" x14ac:dyDescent="0.2">
      <c r="A12" s="216" t="s">
        <v>392</v>
      </c>
      <c r="B12" s="72" t="s">
        <v>129</v>
      </c>
      <c r="C12" s="72" t="s">
        <v>131</v>
      </c>
      <c r="D12" s="72" t="s">
        <v>382</v>
      </c>
      <c r="E12" s="72"/>
      <c r="F12" s="176">
        <f>F13+F14</f>
        <v>1059.5999999999999</v>
      </c>
      <c r="G12" s="173">
        <f t="shared" si="2"/>
        <v>-248.93999999999994</v>
      </c>
      <c r="H12" s="176">
        <f>H13</f>
        <v>810.66</v>
      </c>
      <c r="I12" s="176">
        <f>I13</f>
        <v>410.65999999999997</v>
      </c>
      <c r="J12" s="173">
        <f t="shared" si="1"/>
        <v>465.77</v>
      </c>
      <c r="K12" s="176">
        <f>K13</f>
        <v>876.43</v>
      </c>
      <c r="N12" s="30"/>
    </row>
    <row r="13" spans="1:14" s="31" customFormat="1" ht="25.5" x14ac:dyDescent="0.2">
      <c r="A13" s="71" t="s">
        <v>298</v>
      </c>
      <c r="B13" s="72" t="s">
        <v>129</v>
      </c>
      <c r="C13" s="72" t="s">
        <v>131</v>
      </c>
      <c r="D13" s="72" t="s">
        <v>357</v>
      </c>
      <c r="E13" s="72"/>
      <c r="F13" s="176">
        <f>F14+F15</f>
        <v>599.29999999999995</v>
      </c>
      <c r="G13" s="173">
        <f t="shared" si="2"/>
        <v>211.36</v>
      </c>
      <c r="H13" s="176">
        <f>H14+H15</f>
        <v>810.66</v>
      </c>
      <c r="I13" s="176">
        <f>I14+I15</f>
        <v>410.65999999999997</v>
      </c>
      <c r="J13" s="173">
        <f t="shared" si="1"/>
        <v>465.77</v>
      </c>
      <c r="K13" s="176">
        <f>K14+K15</f>
        <v>876.43</v>
      </c>
      <c r="N13" s="30"/>
    </row>
    <row r="14" spans="1:14" s="54" customFormat="1" ht="18" x14ac:dyDescent="0.25">
      <c r="A14" s="71" t="s">
        <v>236</v>
      </c>
      <c r="B14" s="72" t="s">
        <v>129</v>
      </c>
      <c r="C14" s="72" t="s">
        <v>131</v>
      </c>
      <c r="D14" s="72" t="s">
        <v>357</v>
      </c>
      <c r="E14" s="72" t="s">
        <v>133</v>
      </c>
      <c r="F14" s="176">
        <v>460.3</v>
      </c>
      <c r="G14" s="173">
        <f t="shared" si="2"/>
        <v>162.32999999999998</v>
      </c>
      <c r="H14" s="176">
        <v>622.63</v>
      </c>
      <c r="I14" s="176">
        <v>322.63</v>
      </c>
      <c r="J14" s="173">
        <f t="shared" si="1"/>
        <v>345.65999999999997</v>
      </c>
      <c r="K14" s="176">
        <f>'Приложение 6'!J14</f>
        <v>668.29</v>
      </c>
      <c r="L14" s="31"/>
    </row>
    <row r="15" spans="1:14" s="54" customFormat="1" ht="42.75" customHeight="1" x14ac:dyDescent="0.25">
      <c r="A15" s="71" t="s">
        <v>237</v>
      </c>
      <c r="B15" s="72" t="s">
        <v>129</v>
      </c>
      <c r="C15" s="72" t="s">
        <v>131</v>
      </c>
      <c r="D15" s="72" t="s">
        <v>357</v>
      </c>
      <c r="E15" s="72" t="s">
        <v>232</v>
      </c>
      <c r="F15" s="176">
        <v>139</v>
      </c>
      <c r="G15" s="173">
        <f t="shared" si="2"/>
        <v>49.03</v>
      </c>
      <c r="H15" s="176">
        <v>188.03</v>
      </c>
      <c r="I15" s="176">
        <v>88.03</v>
      </c>
      <c r="J15" s="173">
        <f t="shared" si="1"/>
        <v>120.10999999999999</v>
      </c>
      <c r="K15" s="176">
        <f>'Приложение 6'!J15</f>
        <v>208.14</v>
      </c>
      <c r="L15" s="31"/>
    </row>
    <row r="16" spans="1:14" s="54" customFormat="1" ht="30" hidden="1" customHeight="1" x14ac:dyDescent="0.25">
      <c r="A16" s="104" t="s">
        <v>27</v>
      </c>
      <c r="B16" s="105"/>
      <c r="C16" s="105"/>
      <c r="D16" s="105"/>
      <c r="E16" s="105"/>
      <c r="F16" s="176">
        <f>F17</f>
        <v>0</v>
      </c>
      <c r="G16" s="173">
        <f t="shared" si="2"/>
        <v>0</v>
      </c>
      <c r="H16" s="176">
        <f t="shared" ref="H16:I18" si="3">H17</f>
        <v>0</v>
      </c>
      <c r="I16" s="176">
        <f t="shared" si="3"/>
        <v>0</v>
      </c>
      <c r="J16" s="173">
        <f t="shared" si="1"/>
        <v>0</v>
      </c>
      <c r="K16" s="176">
        <f>K17</f>
        <v>0</v>
      </c>
      <c r="L16" s="31"/>
    </row>
    <row r="17" spans="1:12" s="54" customFormat="1" ht="40.5" hidden="1" customHeight="1" x14ac:dyDescent="0.25">
      <c r="A17" s="104" t="s">
        <v>299</v>
      </c>
      <c r="B17" s="107" t="s">
        <v>129</v>
      </c>
      <c r="C17" s="107"/>
      <c r="D17" s="108"/>
      <c r="E17" s="73"/>
      <c r="F17" s="176">
        <f>F18</f>
        <v>0</v>
      </c>
      <c r="G17" s="173">
        <f t="shared" si="2"/>
        <v>0</v>
      </c>
      <c r="H17" s="176">
        <f t="shared" si="3"/>
        <v>0</v>
      </c>
      <c r="I17" s="176">
        <f t="shared" si="3"/>
        <v>0</v>
      </c>
      <c r="J17" s="173">
        <f t="shared" si="1"/>
        <v>0</v>
      </c>
      <c r="K17" s="176">
        <f>K18+K19</f>
        <v>0</v>
      </c>
      <c r="L17" s="31"/>
    </row>
    <row r="18" spans="1:12" s="54" customFormat="1" ht="40.5" hidden="1" customHeight="1" x14ac:dyDescent="0.25">
      <c r="A18" s="106" t="s">
        <v>135</v>
      </c>
      <c r="B18" s="107" t="s">
        <v>129</v>
      </c>
      <c r="C18" s="107" t="s">
        <v>134</v>
      </c>
      <c r="D18" s="108" t="s">
        <v>393</v>
      </c>
      <c r="E18" s="73"/>
      <c r="F18" s="176">
        <f>F19</f>
        <v>0</v>
      </c>
      <c r="G18" s="173">
        <f t="shared" si="2"/>
        <v>0</v>
      </c>
      <c r="H18" s="176">
        <f t="shared" si="3"/>
        <v>0</v>
      </c>
      <c r="I18" s="176">
        <f t="shared" si="3"/>
        <v>0</v>
      </c>
      <c r="J18" s="173">
        <f t="shared" si="1"/>
        <v>0</v>
      </c>
      <c r="K18" s="176"/>
      <c r="L18" s="31"/>
    </row>
    <row r="19" spans="1:12" s="54" customFormat="1" ht="40.5" hidden="1" customHeight="1" x14ac:dyDescent="0.25">
      <c r="A19" s="106" t="s">
        <v>300</v>
      </c>
      <c r="B19" s="107" t="s">
        <v>129</v>
      </c>
      <c r="C19" s="107" t="s">
        <v>134</v>
      </c>
      <c r="D19" s="108" t="s">
        <v>389</v>
      </c>
      <c r="E19" s="73"/>
      <c r="F19" s="176">
        <f>F20+F21</f>
        <v>0</v>
      </c>
      <c r="G19" s="173">
        <f t="shared" si="2"/>
        <v>0</v>
      </c>
      <c r="H19" s="176">
        <f>H20+H21</f>
        <v>0</v>
      </c>
      <c r="I19" s="176">
        <f>I20+I21</f>
        <v>0</v>
      </c>
      <c r="J19" s="173">
        <f t="shared" si="1"/>
        <v>0</v>
      </c>
      <c r="K19" s="176"/>
      <c r="L19" s="31"/>
    </row>
    <row r="20" spans="1:12" s="54" customFormat="1" ht="54" hidden="1" customHeight="1" x14ac:dyDescent="0.25">
      <c r="A20" s="106" t="s">
        <v>236</v>
      </c>
      <c r="B20" s="107" t="s">
        <v>129</v>
      </c>
      <c r="C20" s="107" t="s">
        <v>134</v>
      </c>
      <c r="D20" s="108" t="s">
        <v>358</v>
      </c>
      <c r="E20" s="73" t="s">
        <v>133</v>
      </c>
      <c r="F20" s="176"/>
      <c r="G20" s="173">
        <f t="shared" si="2"/>
        <v>0</v>
      </c>
      <c r="H20" s="176"/>
      <c r="I20" s="176"/>
      <c r="J20" s="173">
        <f t="shared" si="1"/>
        <v>0</v>
      </c>
      <c r="K20" s="176">
        <f>K21</f>
        <v>0</v>
      </c>
    </row>
    <row r="21" spans="1:12" ht="35.25" hidden="1" customHeight="1" x14ac:dyDescent="0.2">
      <c r="A21" s="106" t="s">
        <v>281</v>
      </c>
      <c r="B21" s="107" t="s">
        <v>129</v>
      </c>
      <c r="C21" s="107" t="s">
        <v>134</v>
      </c>
      <c r="D21" s="108" t="s">
        <v>358</v>
      </c>
      <c r="E21" s="73" t="s">
        <v>232</v>
      </c>
      <c r="F21" s="176"/>
      <c r="G21" s="173">
        <f t="shared" si="2"/>
        <v>0</v>
      </c>
      <c r="H21" s="176"/>
      <c r="I21" s="176"/>
      <c r="J21" s="173">
        <f t="shared" si="1"/>
        <v>0</v>
      </c>
      <c r="K21" s="176">
        <v>0</v>
      </c>
    </row>
    <row r="22" spans="1:12" ht="38.25" x14ac:dyDescent="0.2">
      <c r="A22" s="74" t="s">
        <v>26</v>
      </c>
      <c r="B22" s="215" t="s">
        <v>129</v>
      </c>
      <c r="C22" s="215" t="s">
        <v>137</v>
      </c>
      <c r="D22" s="215"/>
      <c r="E22" s="215"/>
      <c r="F22" s="194">
        <f>F24</f>
        <v>1672.94</v>
      </c>
      <c r="G22" s="173">
        <f t="shared" si="2"/>
        <v>363.42999999999984</v>
      </c>
      <c r="H22" s="194">
        <f>H24</f>
        <v>2036.37</v>
      </c>
      <c r="I22" s="194">
        <f>I24</f>
        <v>702.18</v>
      </c>
      <c r="J22" s="173">
        <f t="shared" si="1"/>
        <v>1849.8500000000004</v>
      </c>
      <c r="K22" s="176">
        <f>K23</f>
        <v>2552.0300000000002</v>
      </c>
    </row>
    <row r="23" spans="1:12" ht="25.5" x14ac:dyDescent="0.2">
      <c r="A23" s="217" t="s">
        <v>395</v>
      </c>
      <c r="B23" s="72" t="s">
        <v>129</v>
      </c>
      <c r="C23" s="72" t="s">
        <v>137</v>
      </c>
      <c r="D23" s="72" t="s">
        <v>394</v>
      </c>
      <c r="E23" s="72"/>
      <c r="F23" s="176">
        <f>F24</f>
        <v>1672.94</v>
      </c>
      <c r="G23" s="173">
        <f t="shared" si="2"/>
        <v>363.42999999999984</v>
      </c>
      <c r="H23" s="176">
        <f>H24</f>
        <v>2036.37</v>
      </c>
      <c r="I23" s="176">
        <f>I24</f>
        <v>702.18</v>
      </c>
      <c r="J23" s="173">
        <f t="shared" si="1"/>
        <v>1849.8500000000004</v>
      </c>
      <c r="K23" s="176">
        <f>K24</f>
        <v>2552.0300000000002</v>
      </c>
    </row>
    <row r="24" spans="1:12" ht="25.5" x14ac:dyDescent="0.2">
      <c r="A24" s="103" t="s">
        <v>238</v>
      </c>
      <c r="B24" s="72" t="s">
        <v>129</v>
      </c>
      <c r="C24" s="72" t="s">
        <v>137</v>
      </c>
      <c r="D24" s="72" t="s">
        <v>380</v>
      </c>
      <c r="E24" s="72"/>
      <c r="F24" s="176">
        <f>F25</f>
        <v>1672.94</v>
      </c>
      <c r="G24" s="173">
        <f t="shared" si="2"/>
        <v>363.42999999999984</v>
      </c>
      <c r="H24" s="176">
        <f>H25</f>
        <v>2036.37</v>
      </c>
      <c r="I24" s="176">
        <f>I25</f>
        <v>702.18</v>
      </c>
      <c r="J24" s="173">
        <f t="shared" si="1"/>
        <v>1849.8500000000004</v>
      </c>
      <c r="K24" s="202">
        <f>K25</f>
        <v>2552.0300000000002</v>
      </c>
    </row>
    <row r="25" spans="1:12" ht="51" x14ac:dyDescent="0.2">
      <c r="A25" s="71" t="s">
        <v>301</v>
      </c>
      <c r="B25" s="72" t="s">
        <v>129</v>
      </c>
      <c r="C25" s="72" t="s">
        <v>137</v>
      </c>
      <c r="D25" s="72" t="s">
        <v>362</v>
      </c>
      <c r="E25" s="72"/>
      <c r="F25" s="176">
        <f>F26+F29</f>
        <v>1672.94</v>
      </c>
      <c r="G25" s="173">
        <f t="shared" si="2"/>
        <v>363.42999999999984</v>
      </c>
      <c r="H25" s="176">
        <f>H26+H29</f>
        <v>2036.37</v>
      </c>
      <c r="I25" s="176">
        <f>I26</f>
        <v>702.18</v>
      </c>
      <c r="J25" s="173">
        <f t="shared" si="1"/>
        <v>1849.8500000000004</v>
      </c>
      <c r="K25" s="176">
        <f>K26</f>
        <v>2552.0300000000002</v>
      </c>
    </row>
    <row r="26" spans="1:12" ht="25.5" x14ac:dyDescent="0.2">
      <c r="A26" s="110" t="s">
        <v>302</v>
      </c>
      <c r="B26" s="72" t="s">
        <v>129</v>
      </c>
      <c r="C26" s="72" t="s">
        <v>137</v>
      </c>
      <c r="D26" s="72" t="s">
        <v>359</v>
      </c>
      <c r="E26" s="72"/>
      <c r="F26" s="176">
        <f>F27+F28</f>
        <v>1625</v>
      </c>
      <c r="G26" s="173">
        <f t="shared" si="2"/>
        <v>411.36999999999989</v>
      </c>
      <c r="H26" s="176">
        <f>H27+H28</f>
        <v>2036.37</v>
      </c>
      <c r="I26" s="176">
        <f>I27+I28</f>
        <v>702.18</v>
      </c>
      <c r="J26" s="173">
        <f t="shared" si="1"/>
        <v>1849.8500000000004</v>
      </c>
      <c r="K26" s="176">
        <f>K27+K28</f>
        <v>2552.0300000000002</v>
      </c>
    </row>
    <row r="27" spans="1:12" x14ac:dyDescent="0.2">
      <c r="A27" s="110" t="s">
        <v>236</v>
      </c>
      <c r="B27" s="72" t="s">
        <v>129</v>
      </c>
      <c r="C27" s="72" t="s">
        <v>137</v>
      </c>
      <c r="D27" s="72" t="s">
        <v>359</v>
      </c>
      <c r="E27" s="111" t="s">
        <v>133</v>
      </c>
      <c r="F27" s="202">
        <v>1228.0999999999999</v>
      </c>
      <c r="G27" s="173">
        <f t="shared" si="2"/>
        <v>335.93000000000006</v>
      </c>
      <c r="H27" s="202">
        <v>1564.03</v>
      </c>
      <c r="I27" s="202">
        <v>588.53</v>
      </c>
      <c r="J27" s="173">
        <f t="shared" si="1"/>
        <v>1372.88</v>
      </c>
      <c r="K27" s="176">
        <f>'Приложение 6'!J27</f>
        <v>1961.41</v>
      </c>
    </row>
    <row r="28" spans="1:12" ht="38.25" x14ac:dyDescent="0.2">
      <c r="A28" s="110" t="s">
        <v>239</v>
      </c>
      <c r="B28" s="72" t="s">
        <v>129</v>
      </c>
      <c r="C28" s="72" t="s">
        <v>137</v>
      </c>
      <c r="D28" s="72" t="s">
        <v>359</v>
      </c>
      <c r="E28" s="111" t="s">
        <v>232</v>
      </c>
      <c r="F28" s="176">
        <v>396.9</v>
      </c>
      <c r="G28" s="173">
        <f t="shared" si="2"/>
        <v>75.44</v>
      </c>
      <c r="H28" s="176">
        <v>472.34</v>
      </c>
      <c r="I28" s="176">
        <v>113.65</v>
      </c>
      <c r="J28" s="173">
        <f t="shared" si="1"/>
        <v>476.97</v>
      </c>
      <c r="K28" s="176">
        <f>'Приложение 6'!J28</f>
        <v>590.62</v>
      </c>
    </row>
    <row r="29" spans="1:12" ht="25.5" hidden="1" x14ac:dyDescent="0.2">
      <c r="A29" s="110" t="s">
        <v>303</v>
      </c>
      <c r="B29" s="72" t="s">
        <v>129</v>
      </c>
      <c r="C29" s="72" t="s">
        <v>137</v>
      </c>
      <c r="D29" s="72" t="s">
        <v>359</v>
      </c>
      <c r="E29" s="72"/>
      <c r="F29" s="176">
        <f>F30+F55+F31+F32+F33</f>
        <v>47.94</v>
      </c>
      <c r="G29" s="173">
        <f t="shared" si="2"/>
        <v>-47.94</v>
      </c>
      <c r="H29" s="176">
        <f>H30+H55+H31+H32+H33+H34</f>
        <v>0</v>
      </c>
      <c r="I29" s="176">
        <f>I30+I55+I31+I32+I33</f>
        <v>0</v>
      </c>
      <c r="J29" s="173">
        <f t="shared" si="1"/>
        <v>0</v>
      </c>
      <c r="K29" s="176">
        <v>0</v>
      </c>
    </row>
    <row r="30" spans="1:12" ht="25.5" hidden="1" x14ac:dyDescent="0.2">
      <c r="A30" s="110" t="s">
        <v>240</v>
      </c>
      <c r="B30" s="72" t="s">
        <v>129</v>
      </c>
      <c r="C30" s="72" t="s">
        <v>137</v>
      </c>
      <c r="D30" s="72" t="s">
        <v>359</v>
      </c>
      <c r="E30" s="197" t="s">
        <v>136</v>
      </c>
      <c r="F30" s="176">
        <v>16.8</v>
      </c>
      <c r="G30" s="173">
        <f t="shared" si="2"/>
        <v>-16.8</v>
      </c>
      <c r="H30" s="176"/>
      <c r="I30" s="176">
        <v>0</v>
      </c>
      <c r="J30" s="173">
        <f t="shared" si="1"/>
        <v>0</v>
      </c>
      <c r="K30" s="176">
        <v>0</v>
      </c>
    </row>
    <row r="31" spans="1:12" ht="76.5" hidden="1" x14ac:dyDescent="0.2">
      <c r="A31" s="110" t="s">
        <v>241</v>
      </c>
      <c r="B31" s="72" t="s">
        <v>129</v>
      </c>
      <c r="C31" s="72" t="s">
        <v>137</v>
      </c>
      <c r="D31" s="72" t="s">
        <v>359</v>
      </c>
      <c r="E31" s="111" t="s">
        <v>242</v>
      </c>
      <c r="F31" s="176"/>
      <c r="G31" s="173">
        <f t="shared" si="2"/>
        <v>0</v>
      </c>
      <c r="H31" s="176"/>
      <c r="I31" s="176"/>
      <c r="J31" s="173">
        <f t="shared" si="1"/>
        <v>0</v>
      </c>
      <c r="K31" s="176">
        <v>0</v>
      </c>
    </row>
    <row r="32" spans="1:12" hidden="1" x14ac:dyDescent="0.2">
      <c r="A32" s="110" t="s">
        <v>140</v>
      </c>
      <c r="B32" s="72" t="s">
        <v>129</v>
      </c>
      <c r="C32" s="72" t="s">
        <v>137</v>
      </c>
      <c r="D32" s="72" t="s">
        <v>359</v>
      </c>
      <c r="E32" s="111" t="s">
        <v>141</v>
      </c>
      <c r="F32" s="176"/>
      <c r="G32" s="173">
        <f t="shared" si="2"/>
        <v>0</v>
      </c>
      <c r="H32" s="176"/>
      <c r="I32" s="176"/>
      <c r="J32" s="173">
        <f t="shared" si="1"/>
        <v>0</v>
      </c>
      <c r="K32" s="176">
        <f>K34</f>
        <v>0</v>
      </c>
    </row>
    <row r="33" spans="1:12" hidden="1" x14ac:dyDescent="0.2">
      <c r="A33" s="110" t="s">
        <v>243</v>
      </c>
      <c r="B33" s="72" t="s">
        <v>129</v>
      </c>
      <c r="C33" s="72" t="s">
        <v>137</v>
      </c>
      <c r="D33" s="72" t="s">
        <v>359</v>
      </c>
      <c r="E33" s="111" t="s">
        <v>142</v>
      </c>
      <c r="F33" s="176"/>
      <c r="G33" s="173">
        <f t="shared" si="2"/>
        <v>0</v>
      </c>
      <c r="H33" s="176"/>
      <c r="I33" s="176"/>
      <c r="J33" s="173"/>
      <c r="K33" s="176">
        <v>0</v>
      </c>
    </row>
    <row r="34" spans="1:12" hidden="1" x14ac:dyDescent="0.2">
      <c r="A34" s="110" t="s">
        <v>344</v>
      </c>
      <c r="B34" s="72" t="s">
        <v>129</v>
      </c>
      <c r="C34" s="72" t="s">
        <v>137</v>
      </c>
      <c r="D34" s="72" t="s">
        <v>359</v>
      </c>
      <c r="E34" s="111" t="s">
        <v>343</v>
      </c>
      <c r="F34" s="176"/>
      <c r="G34" s="173">
        <f t="shared" si="2"/>
        <v>0</v>
      </c>
      <c r="H34" s="176"/>
      <c r="I34" s="176"/>
      <c r="J34" s="173">
        <f t="shared" si="1"/>
        <v>0</v>
      </c>
      <c r="K34" s="176">
        <v>0</v>
      </c>
    </row>
    <row r="35" spans="1:12" hidden="1" x14ac:dyDescent="0.2">
      <c r="A35" s="212" t="s">
        <v>25</v>
      </c>
      <c r="B35" s="215" t="s">
        <v>129</v>
      </c>
      <c r="C35" s="215" t="s">
        <v>143</v>
      </c>
      <c r="D35" s="215"/>
      <c r="E35" s="215"/>
      <c r="F35" s="194">
        <f>F41</f>
        <v>10</v>
      </c>
      <c r="G35" s="173">
        <f t="shared" si="2"/>
        <v>0</v>
      </c>
      <c r="H35" s="194">
        <f>H41</f>
        <v>10</v>
      </c>
      <c r="I35" s="194">
        <f>I41</f>
        <v>10</v>
      </c>
      <c r="J35" s="173"/>
      <c r="K35" s="176">
        <f t="shared" ref="K35:K40" si="4">K36</f>
        <v>0</v>
      </c>
    </row>
    <row r="36" spans="1:12" ht="25.5" hidden="1" x14ac:dyDescent="0.2">
      <c r="A36" s="217" t="s">
        <v>395</v>
      </c>
      <c r="B36" s="218" t="s">
        <v>129</v>
      </c>
      <c r="C36" s="218" t="s">
        <v>143</v>
      </c>
      <c r="D36" s="218" t="s">
        <v>394</v>
      </c>
      <c r="E36" s="72"/>
      <c r="F36" s="176">
        <f>F40</f>
        <v>10</v>
      </c>
      <c r="G36" s="173">
        <f>H36-F36</f>
        <v>0</v>
      </c>
      <c r="H36" s="176">
        <f>H40</f>
        <v>10</v>
      </c>
      <c r="I36" s="176">
        <f>I40</f>
        <v>10</v>
      </c>
      <c r="J36" s="173"/>
      <c r="K36" s="176">
        <f t="shared" si="4"/>
        <v>0</v>
      </c>
    </row>
    <row r="37" spans="1:12" hidden="1" x14ac:dyDescent="0.2">
      <c r="A37" s="217" t="s">
        <v>396</v>
      </c>
      <c r="B37" s="218" t="s">
        <v>129</v>
      </c>
      <c r="C37" s="218" t="s">
        <v>143</v>
      </c>
      <c r="D37" s="218" t="s">
        <v>397</v>
      </c>
      <c r="E37" s="72"/>
      <c r="F37" s="176">
        <f>F40</f>
        <v>10</v>
      </c>
      <c r="G37" s="173">
        <f>H37-F37</f>
        <v>0</v>
      </c>
      <c r="H37" s="176">
        <f>H40</f>
        <v>10</v>
      </c>
      <c r="I37" s="176">
        <f>I40</f>
        <v>10</v>
      </c>
      <c r="J37" s="173"/>
      <c r="K37" s="176">
        <f t="shared" si="4"/>
        <v>0</v>
      </c>
    </row>
    <row r="38" spans="1:12" ht="25.5" hidden="1" x14ac:dyDescent="0.2">
      <c r="A38" s="219" t="s">
        <v>398</v>
      </c>
      <c r="B38" s="220" t="s">
        <v>129</v>
      </c>
      <c r="C38" s="220" t="s">
        <v>143</v>
      </c>
      <c r="D38" s="218" t="s">
        <v>381</v>
      </c>
      <c r="E38" s="72"/>
      <c r="F38" s="176">
        <f>F40</f>
        <v>10</v>
      </c>
      <c r="G38" s="173">
        <f>H38-F38</f>
        <v>0</v>
      </c>
      <c r="H38" s="176">
        <f>H40</f>
        <v>10</v>
      </c>
      <c r="I38" s="176">
        <f>I40</f>
        <v>10</v>
      </c>
      <c r="J38" s="173"/>
      <c r="K38" s="176">
        <f t="shared" si="4"/>
        <v>0</v>
      </c>
    </row>
    <row r="39" spans="1:12" hidden="1" x14ac:dyDescent="0.2">
      <c r="A39" s="219" t="s">
        <v>399</v>
      </c>
      <c r="B39" s="220" t="s">
        <v>129</v>
      </c>
      <c r="C39" s="220" t="s">
        <v>143</v>
      </c>
      <c r="D39" s="218" t="s">
        <v>383</v>
      </c>
      <c r="E39" s="72"/>
      <c r="F39" s="176">
        <f>F40</f>
        <v>10</v>
      </c>
      <c r="G39" s="173">
        <f>H39-F39</f>
        <v>0</v>
      </c>
      <c r="H39" s="176">
        <f>H40</f>
        <v>10</v>
      </c>
      <c r="I39" s="176">
        <f>I40</f>
        <v>10</v>
      </c>
      <c r="J39" s="173"/>
      <c r="K39" s="176">
        <f t="shared" si="4"/>
        <v>0</v>
      </c>
    </row>
    <row r="40" spans="1:12" ht="25.5" hidden="1" x14ac:dyDescent="0.2">
      <c r="A40" s="103" t="s">
        <v>256</v>
      </c>
      <c r="B40" s="72" t="s">
        <v>129</v>
      </c>
      <c r="C40" s="72" t="s">
        <v>143</v>
      </c>
      <c r="D40" s="72" t="s">
        <v>360</v>
      </c>
      <c r="E40" s="72"/>
      <c r="F40" s="176">
        <f>F41</f>
        <v>10</v>
      </c>
      <c r="G40" s="173">
        <f>H40-F40</f>
        <v>0</v>
      </c>
      <c r="H40" s="176">
        <f>H41</f>
        <v>10</v>
      </c>
      <c r="I40" s="176">
        <f>I41</f>
        <v>10</v>
      </c>
      <c r="J40" s="173"/>
      <c r="K40" s="176">
        <f t="shared" si="4"/>
        <v>0</v>
      </c>
    </row>
    <row r="41" spans="1:12" hidden="1" x14ac:dyDescent="0.2">
      <c r="A41" s="103" t="s">
        <v>261</v>
      </c>
      <c r="B41" s="72" t="s">
        <v>129</v>
      </c>
      <c r="C41" s="72" t="s">
        <v>143</v>
      </c>
      <c r="D41" s="72" t="s">
        <v>360</v>
      </c>
      <c r="E41" s="72" t="s">
        <v>262</v>
      </c>
      <c r="F41" s="176">
        <v>10</v>
      </c>
      <c r="G41" s="173">
        <f t="shared" si="2"/>
        <v>0</v>
      </c>
      <c r="H41" s="176">
        <v>10</v>
      </c>
      <c r="I41" s="176">
        <v>10</v>
      </c>
      <c r="J41" s="173">
        <f t="shared" si="1"/>
        <v>-10</v>
      </c>
      <c r="K41" s="176">
        <v>0</v>
      </c>
    </row>
    <row r="42" spans="1:12" x14ac:dyDescent="0.2">
      <c r="A42" s="213" t="s">
        <v>257</v>
      </c>
      <c r="B42" s="215" t="s">
        <v>129</v>
      </c>
      <c r="C42" s="215"/>
      <c r="D42" s="215"/>
      <c r="E42" s="171"/>
      <c r="F42" s="194"/>
      <c r="G42" s="173">
        <f t="shared" si="2"/>
        <v>1343.79</v>
      </c>
      <c r="H42" s="194">
        <f>H43</f>
        <v>1343.79</v>
      </c>
      <c r="I42" s="194">
        <f>I43</f>
        <v>641.69000000000005</v>
      </c>
      <c r="J42" s="173">
        <f t="shared" si="1"/>
        <v>1876.3200000000002</v>
      </c>
      <c r="K42" s="176">
        <f>K43</f>
        <v>2518.0100000000002</v>
      </c>
    </row>
    <row r="43" spans="1:12" x14ac:dyDescent="0.2">
      <c r="A43" s="213" t="s">
        <v>257</v>
      </c>
      <c r="B43" s="215" t="s">
        <v>129</v>
      </c>
      <c r="C43" s="215" t="s">
        <v>258</v>
      </c>
      <c r="D43" s="215"/>
      <c r="E43" s="171"/>
      <c r="F43" s="194"/>
      <c r="G43" s="173">
        <f t="shared" si="2"/>
        <v>1343.79</v>
      </c>
      <c r="H43" s="194">
        <f>H47</f>
        <v>1343.79</v>
      </c>
      <c r="I43" s="194">
        <f>I44</f>
        <v>641.69000000000005</v>
      </c>
      <c r="J43" s="173">
        <f t="shared" si="1"/>
        <v>1876.3200000000002</v>
      </c>
      <c r="K43" s="176">
        <f>K44</f>
        <v>2518.0100000000002</v>
      </c>
    </row>
    <row r="44" spans="1:12" ht="25.5" x14ac:dyDescent="0.2">
      <c r="A44" s="217" t="s">
        <v>395</v>
      </c>
      <c r="B44" s="218" t="s">
        <v>129</v>
      </c>
      <c r="C44" s="218" t="s">
        <v>258</v>
      </c>
      <c r="D44" s="218" t="s">
        <v>394</v>
      </c>
      <c r="E44" s="69"/>
      <c r="F44" s="176"/>
      <c r="G44" s="173">
        <f t="shared" si="2"/>
        <v>1343.79</v>
      </c>
      <c r="H44" s="176">
        <f>H45</f>
        <v>1343.79</v>
      </c>
      <c r="I44" s="176">
        <f>I45</f>
        <v>641.69000000000005</v>
      </c>
      <c r="J44" s="173">
        <f t="shared" si="1"/>
        <v>1876.3200000000002</v>
      </c>
      <c r="K44" s="176">
        <f>K45</f>
        <v>2518.0100000000002</v>
      </c>
      <c r="L44" s="30" t="s">
        <v>244</v>
      </c>
    </row>
    <row r="45" spans="1:12" ht="25.5" x14ac:dyDescent="0.2">
      <c r="A45" s="223" t="s">
        <v>402</v>
      </c>
      <c r="B45" s="218" t="s">
        <v>129</v>
      </c>
      <c r="C45" s="218" t="s">
        <v>258</v>
      </c>
      <c r="D45" s="218" t="s">
        <v>380</v>
      </c>
      <c r="E45" s="69"/>
      <c r="F45" s="176"/>
      <c r="G45" s="173">
        <f t="shared" si="2"/>
        <v>1343.79</v>
      </c>
      <c r="H45" s="176">
        <f>H46</f>
        <v>1343.79</v>
      </c>
      <c r="I45" s="176">
        <f>I46</f>
        <v>641.69000000000005</v>
      </c>
      <c r="J45" s="173">
        <f t="shared" si="1"/>
        <v>1876.3200000000002</v>
      </c>
      <c r="K45" s="176">
        <f>K46+K53+K55+K56</f>
        <v>2518.0100000000002</v>
      </c>
      <c r="L45" s="30" t="s">
        <v>244</v>
      </c>
    </row>
    <row r="46" spans="1:12" ht="25.5" x14ac:dyDescent="0.2">
      <c r="A46" s="216" t="s">
        <v>403</v>
      </c>
      <c r="B46" s="218" t="s">
        <v>129</v>
      </c>
      <c r="C46" s="218" t="s">
        <v>258</v>
      </c>
      <c r="D46" s="218" t="s">
        <v>362</v>
      </c>
      <c r="E46" s="69"/>
      <c r="F46" s="176"/>
      <c r="G46" s="173">
        <f t="shared" si="2"/>
        <v>1343.79</v>
      </c>
      <c r="H46" s="176">
        <f>H47</f>
        <v>1343.79</v>
      </c>
      <c r="I46" s="176">
        <f>I47</f>
        <v>641.69000000000005</v>
      </c>
      <c r="J46" s="173">
        <f t="shared" si="1"/>
        <v>1701.0800000000004</v>
      </c>
      <c r="K46" s="176">
        <f>K47+K52</f>
        <v>2342.7700000000004</v>
      </c>
      <c r="L46" s="30" t="s">
        <v>244</v>
      </c>
    </row>
    <row r="47" spans="1:12" ht="25.5" x14ac:dyDescent="0.2">
      <c r="A47" s="216" t="s">
        <v>401</v>
      </c>
      <c r="B47" s="218" t="s">
        <v>129</v>
      </c>
      <c r="C47" s="218" t="s">
        <v>258</v>
      </c>
      <c r="D47" s="218" t="s">
        <v>359</v>
      </c>
      <c r="E47" s="69"/>
      <c r="F47" s="176"/>
      <c r="G47" s="173">
        <f t="shared" si="2"/>
        <v>1343.79</v>
      </c>
      <c r="H47" s="176">
        <f>H48+H49+H50+H52</f>
        <v>1343.79</v>
      </c>
      <c r="I47" s="176">
        <f>I48+I49</f>
        <v>641.69000000000005</v>
      </c>
      <c r="J47" s="173"/>
      <c r="K47" s="176">
        <f>K48+K49+K50+K51</f>
        <v>1860.7700000000002</v>
      </c>
    </row>
    <row r="48" spans="1:12" x14ac:dyDescent="0.2">
      <c r="A48" s="110" t="s">
        <v>233</v>
      </c>
      <c r="B48" s="72" t="s">
        <v>129</v>
      </c>
      <c r="C48" s="72" t="s">
        <v>258</v>
      </c>
      <c r="D48" s="72" t="s">
        <v>359</v>
      </c>
      <c r="E48" s="69" t="s">
        <v>144</v>
      </c>
      <c r="F48" s="176"/>
      <c r="G48" s="173">
        <f t="shared" si="2"/>
        <v>872.24</v>
      </c>
      <c r="H48" s="176">
        <v>872.24</v>
      </c>
      <c r="I48" s="176">
        <v>472.24</v>
      </c>
      <c r="J48" s="173"/>
      <c r="K48" s="176">
        <f>'Приложение 6'!J48</f>
        <v>569.36</v>
      </c>
    </row>
    <row r="49" spans="1:11" ht="38.25" x14ac:dyDescent="0.2">
      <c r="A49" s="110" t="s">
        <v>249</v>
      </c>
      <c r="B49" s="72" t="s">
        <v>129</v>
      </c>
      <c r="C49" s="72" t="s">
        <v>258</v>
      </c>
      <c r="D49" s="72" t="s">
        <v>359</v>
      </c>
      <c r="E49" s="69" t="s">
        <v>234</v>
      </c>
      <c r="F49" s="176"/>
      <c r="G49" s="173">
        <f t="shared" si="2"/>
        <v>269.45</v>
      </c>
      <c r="H49" s="176">
        <v>269.45</v>
      </c>
      <c r="I49" s="176">
        <v>169.45</v>
      </c>
      <c r="J49" s="173"/>
      <c r="K49" s="176">
        <f>'Приложение 6'!J49</f>
        <v>189.77</v>
      </c>
    </row>
    <row r="50" spans="1:11" ht="25.5" x14ac:dyDescent="0.2">
      <c r="A50" s="109" t="s">
        <v>145</v>
      </c>
      <c r="B50" s="72" t="s">
        <v>129</v>
      </c>
      <c r="C50" s="72" t="s">
        <v>258</v>
      </c>
      <c r="D50" s="72" t="s">
        <v>359</v>
      </c>
      <c r="E50" s="69" t="s">
        <v>139</v>
      </c>
      <c r="F50" s="176"/>
      <c r="G50" s="173">
        <f t="shared" si="2"/>
        <v>112.1</v>
      </c>
      <c r="H50" s="176">
        <v>112.1</v>
      </c>
      <c r="I50" s="176"/>
      <c r="J50" s="173">
        <f t="shared" si="1"/>
        <v>1050.9000000000001</v>
      </c>
      <c r="K50" s="176">
        <f>'Приложение 6'!J50</f>
        <v>1050.9000000000001</v>
      </c>
    </row>
    <row r="51" spans="1:11" x14ac:dyDescent="0.2">
      <c r="A51" s="109" t="s">
        <v>437</v>
      </c>
      <c r="B51" s="218" t="s">
        <v>129</v>
      </c>
      <c r="C51" s="218" t="s">
        <v>258</v>
      </c>
      <c r="D51" s="218" t="s">
        <v>359</v>
      </c>
      <c r="E51" s="69" t="s">
        <v>438</v>
      </c>
      <c r="F51" s="176"/>
      <c r="G51" s="173">
        <f t="shared" si="2"/>
        <v>90</v>
      </c>
      <c r="H51" s="176">
        <v>90</v>
      </c>
      <c r="I51" s="176"/>
      <c r="J51" s="173">
        <f t="shared" si="1"/>
        <v>50.74</v>
      </c>
      <c r="K51" s="176">
        <f>'Приложение 6'!J51</f>
        <v>50.74</v>
      </c>
    </row>
    <row r="52" spans="1:11" ht="38.25" x14ac:dyDescent="0.2">
      <c r="A52" s="221" t="s">
        <v>400</v>
      </c>
      <c r="B52" s="72" t="s">
        <v>129</v>
      </c>
      <c r="C52" s="72" t="s">
        <v>258</v>
      </c>
      <c r="D52" s="72" t="s">
        <v>361</v>
      </c>
      <c r="E52" s="69" t="s">
        <v>139</v>
      </c>
      <c r="F52" s="176"/>
      <c r="G52" s="173">
        <f t="shared" si="2"/>
        <v>90</v>
      </c>
      <c r="H52" s="176">
        <v>90</v>
      </c>
      <c r="I52" s="176"/>
      <c r="J52" s="173">
        <f t="shared" si="1"/>
        <v>482</v>
      </c>
      <c r="K52" s="176">
        <v>482</v>
      </c>
    </row>
    <row r="53" spans="1:11" x14ac:dyDescent="0.2">
      <c r="A53" s="221" t="s">
        <v>440</v>
      </c>
      <c r="B53" s="72" t="s">
        <v>129</v>
      </c>
      <c r="C53" s="72" t="s">
        <v>258</v>
      </c>
      <c r="D53" s="218" t="s">
        <v>439</v>
      </c>
      <c r="E53" s="69"/>
      <c r="F53" s="176"/>
      <c r="G53" s="173">
        <f t="shared" ref="G53:G54" si="5">H53-F53</f>
        <v>112.1</v>
      </c>
      <c r="H53" s="176">
        <v>112.1</v>
      </c>
      <c r="I53" s="176"/>
      <c r="J53" s="173">
        <f t="shared" ref="J53:J54" si="6">K53-I53</f>
        <v>26.72</v>
      </c>
      <c r="K53" s="176">
        <f>K54</f>
        <v>26.72</v>
      </c>
    </row>
    <row r="54" spans="1:11" ht="25.5" x14ac:dyDescent="0.2">
      <c r="A54" s="109" t="s">
        <v>145</v>
      </c>
      <c r="B54" s="218" t="s">
        <v>129</v>
      </c>
      <c r="C54" s="218" t="s">
        <v>258</v>
      </c>
      <c r="D54" s="218" t="s">
        <v>439</v>
      </c>
      <c r="E54" s="69" t="s">
        <v>139</v>
      </c>
      <c r="F54" s="176"/>
      <c r="G54" s="173">
        <f t="shared" si="5"/>
        <v>90</v>
      </c>
      <c r="H54" s="176">
        <v>90</v>
      </c>
      <c r="I54" s="176"/>
      <c r="J54" s="173">
        <f t="shared" si="6"/>
        <v>26.72</v>
      </c>
      <c r="K54" s="176">
        <f>'Приложение 6'!J54</f>
        <v>26.72</v>
      </c>
    </row>
    <row r="55" spans="1:11" ht="25.5" x14ac:dyDescent="0.2">
      <c r="A55" s="110" t="s">
        <v>145</v>
      </c>
      <c r="B55" s="72" t="s">
        <v>129</v>
      </c>
      <c r="C55" s="72" t="s">
        <v>258</v>
      </c>
      <c r="D55" s="72" t="s">
        <v>449</v>
      </c>
      <c r="E55" s="197">
        <v>244</v>
      </c>
      <c r="F55" s="176">
        <v>31.14</v>
      </c>
      <c r="G55" s="173">
        <f>H55-F55</f>
        <v>-31.14</v>
      </c>
      <c r="H55" s="176"/>
      <c r="I55" s="176">
        <v>0</v>
      </c>
      <c r="J55" s="173">
        <f>K55-I55</f>
        <v>12.6</v>
      </c>
      <c r="K55" s="176">
        <v>12.6</v>
      </c>
    </row>
    <row r="56" spans="1:11" x14ac:dyDescent="0.2">
      <c r="A56" s="221" t="s">
        <v>450</v>
      </c>
      <c r="B56" s="215" t="s">
        <v>129</v>
      </c>
      <c r="C56" s="215" t="s">
        <v>258</v>
      </c>
      <c r="D56" s="215"/>
      <c r="E56" s="215"/>
      <c r="F56" s="194">
        <f>F62</f>
        <v>76.7</v>
      </c>
      <c r="G56" s="173">
        <f t="shared" ref="G56" si="7">H56-F56</f>
        <v>82.999999999999986</v>
      </c>
      <c r="H56" s="194">
        <f>H62</f>
        <v>159.69999999999999</v>
      </c>
      <c r="I56" s="194">
        <f>I62</f>
        <v>161.5</v>
      </c>
      <c r="J56" s="173"/>
      <c r="K56" s="176">
        <f t="shared" ref="K56" si="8">K57</f>
        <v>135.91999999999999</v>
      </c>
    </row>
    <row r="57" spans="1:11" x14ac:dyDescent="0.2">
      <c r="A57" s="109" t="s">
        <v>451</v>
      </c>
      <c r="B57" s="218" t="s">
        <v>129</v>
      </c>
      <c r="C57" s="72" t="s">
        <v>258</v>
      </c>
      <c r="D57" s="218" t="s">
        <v>359</v>
      </c>
      <c r="E57" s="72" t="s">
        <v>453</v>
      </c>
      <c r="F57" s="176">
        <f>F61</f>
        <v>76.7</v>
      </c>
      <c r="G57" s="173">
        <f>H57-F57</f>
        <v>82.999999999999986</v>
      </c>
      <c r="H57" s="176">
        <f>H61</f>
        <v>159.69999999999999</v>
      </c>
      <c r="I57" s="176">
        <f>I61</f>
        <v>161.5</v>
      </c>
      <c r="J57" s="173"/>
      <c r="K57" s="176">
        <f>K58+K59+K60</f>
        <v>135.91999999999999</v>
      </c>
    </row>
    <row r="58" spans="1:11" x14ac:dyDescent="0.2">
      <c r="A58" s="221" t="s">
        <v>140</v>
      </c>
      <c r="B58" s="218" t="s">
        <v>129</v>
      </c>
      <c r="C58" s="72" t="s">
        <v>258</v>
      </c>
      <c r="D58" s="218" t="s">
        <v>359</v>
      </c>
      <c r="E58" s="72" t="s">
        <v>141</v>
      </c>
      <c r="F58" s="176">
        <f>F61</f>
        <v>76.7</v>
      </c>
      <c r="G58" s="173">
        <f>H58-F58</f>
        <v>82.999999999999986</v>
      </c>
      <c r="H58" s="176">
        <f>H61</f>
        <v>159.69999999999999</v>
      </c>
      <c r="I58" s="176">
        <f>I61</f>
        <v>161.5</v>
      </c>
      <c r="J58" s="173"/>
      <c r="K58" s="176">
        <f>'Приложение 6'!J59</f>
        <v>75.069999999999993</v>
      </c>
    </row>
    <row r="59" spans="1:11" x14ac:dyDescent="0.2">
      <c r="A59" s="109" t="s">
        <v>243</v>
      </c>
      <c r="B59" s="220" t="s">
        <v>129</v>
      </c>
      <c r="C59" s="72" t="s">
        <v>258</v>
      </c>
      <c r="D59" s="218" t="s">
        <v>359</v>
      </c>
      <c r="E59" s="72" t="s">
        <v>142</v>
      </c>
      <c r="F59" s="176">
        <f>F61</f>
        <v>76.7</v>
      </c>
      <c r="G59" s="173">
        <f>H59-F59</f>
        <v>82.999999999999986</v>
      </c>
      <c r="H59" s="176">
        <f>H61</f>
        <v>159.69999999999999</v>
      </c>
      <c r="I59" s="176">
        <f>I61</f>
        <v>161.5</v>
      </c>
      <c r="J59" s="173"/>
      <c r="K59" s="176">
        <f>'Приложение 6'!J60</f>
        <v>2.2400000000000002</v>
      </c>
    </row>
    <row r="60" spans="1:11" x14ac:dyDescent="0.2">
      <c r="A60" s="110" t="s">
        <v>344</v>
      </c>
      <c r="B60" s="220" t="s">
        <v>129</v>
      </c>
      <c r="C60" s="72" t="s">
        <v>258</v>
      </c>
      <c r="D60" s="218" t="s">
        <v>359</v>
      </c>
      <c r="E60" s="72" t="s">
        <v>343</v>
      </c>
      <c r="F60" s="176">
        <f>F61</f>
        <v>76.7</v>
      </c>
      <c r="G60" s="173">
        <f>H60-F60</f>
        <v>82.999999999999986</v>
      </c>
      <c r="H60" s="176">
        <f>H61</f>
        <v>159.69999999999999</v>
      </c>
      <c r="I60" s="176">
        <f>I61</f>
        <v>161.5</v>
      </c>
      <c r="J60" s="173"/>
      <c r="K60" s="176">
        <f>'Приложение 6'!J61</f>
        <v>58.61</v>
      </c>
    </row>
    <row r="61" spans="1:11" x14ac:dyDescent="0.2">
      <c r="A61" s="212" t="s">
        <v>154</v>
      </c>
      <c r="B61" s="215" t="s">
        <v>131</v>
      </c>
      <c r="C61" s="215"/>
      <c r="D61" s="215"/>
      <c r="E61" s="215"/>
      <c r="F61" s="194">
        <f>F62</f>
        <v>76.7</v>
      </c>
      <c r="G61" s="173">
        <f t="shared" si="2"/>
        <v>82.999999999999986</v>
      </c>
      <c r="H61" s="194">
        <f>H62</f>
        <v>159.69999999999999</v>
      </c>
      <c r="I61" s="194">
        <f>I62</f>
        <v>161.5</v>
      </c>
      <c r="J61" s="173">
        <f t="shared" si="1"/>
        <v>15</v>
      </c>
      <c r="K61" s="176">
        <f>K62</f>
        <v>176.5</v>
      </c>
    </row>
    <row r="62" spans="1:11" x14ac:dyDescent="0.2">
      <c r="A62" s="212" t="s">
        <v>40</v>
      </c>
      <c r="B62" s="215" t="s">
        <v>131</v>
      </c>
      <c r="C62" s="215" t="s">
        <v>134</v>
      </c>
      <c r="D62" s="215"/>
      <c r="E62" s="215"/>
      <c r="F62" s="194">
        <f>F63</f>
        <v>76.7</v>
      </c>
      <c r="G62" s="173">
        <f t="shared" si="2"/>
        <v>82.999999999999986</v>
      </c>
      <c r="H62" s="194">
        <f>H63</f>
        <v>159.69999999999999</v>
      </c>
      <c r="I62" s="194">
        <f>I63+I66</f>
        <v>161.5</v>
      </c>
      <c r="J62" s="173">
        <f t="shared" si="1"/>
        <v>15</v>
      </c>
      <c r="K62" s="176">
        <f>K63+K66</f>
        <v>176.5</v>
      </c>
    </row>
    <row r="63" spans="1:11" ht="63.75" x14ac:dyDescent="0.2">
      <c r="A63" s="112" t="s">
        <v>304</v>
      </c>
      <c r="B63" s="72" t="s">
        <v>131</v>
      </c>
      <c r="C63" s="72" t="s">
        <v>134</v>
      </c>
      <c r="D63" s="72" t="s">
        <v>363</v>
      </c>
      <c r="E63" s="72"/>
      <c r="F63" s="176">
        <f>F64+F65+F66</f>
        <v>76.7</v>
      </c>
      <c r="G63" s="173">
        <f t="shared" si="2"/>
        <v>82.999999999999986</v>
      </c>
      <c r="H63" s="176">
        <f>H64+H65+H66</f>
        <v>159.69999999999999</v>
      </c>
      <c r="I63" s="176">
        <f>I64+I65</f>
        <v>158.5</v>
      </c>
      <c r="J63" s="173">
        <f t="shared" si="1"/>
        <v>14</v>
      </c>
      <c r="K63" s="176">
        <f>K64+K65</f>
        <v>172.5</v>
      </c>
    </row>
    <row r="64" spans="1:11" x14ac:dyDescent="0.2">
      <c r="A64" s="110" t="s">
        <v>236</v>
      </c>
      <c r="B64" s="72" t="s">
        <v>131</v>
      </c>
      <c r="C64" s="72" t="s">
        <v>134</v>
      </c>
      <c r="D64" s="72" t="s">
        <v>363</v>
      </c>
      <c r="E64" s="111" t="s">
        <v>133</v>
      </c>
      <c r="F64" s="176">
        <v>57.6</v>
      </c>
      <c r="G64" s="173">
        <f t="shared" si="2"/>
        <v>63.249999999999993</v>
      </c>
      <c r="H64" s="176">
        <v>120.85</v>
      </c>
      <c r="I64" s="176">
        <v>121.75</v>
      </c>
      <c r="J64" s="173">
        <f t="shared" si="1"/>
        <v>10.740000000000009</v>
      </c>
      <c r="K64" s="176">
        <f>'Приложение 6'!J65</f>
        <v>132.49</v>
      </c>
    </row>
    <row r="65" spans="1:11" ht="38.25" x14ac:dyDescent="0.2">
      <c r="A65" s="110" t="s">
        <v>239</v>
      </c>
      <c r="B65" s="72" t="s">
        <v>131</v>
      </c>
      <c r="C65" s="72" t="s">
        <v>134</v>
      </c>
      <c r="D65" s="72" t="s">
        <v>363</v>
      </c>
      <c r="E65" s="111" t="s">
        <v>232</v>
      </c>
      <c r="F65" s="176">
        <v>17.100000000000001</v>
      </c>
      <c r="G65" s="173">
        <f t="shared" si="2"/>
        <v>18.75</v>
      </c>
      <c r="H65" s="176">
        <v>35.85</v>
      </c>
      <c r="I65" s="176">
        <v>36.75</v>
      </c>
      <c r="J65" s="173">
        <f t="shared" si="1"/>
        <v>3.259999999999998</v>
      </c>
      <c r="K65" s="176">
        <f>'Приложение 6'!J66</f>
        <v>40.01</v>
      </c>
    </row>
    <row r="66" spans="1:11" x14ac:dyDescent="0.2">
      <c r="A66" s="112" t="s">
        <v>259</v>
      </c>
      <c r="B66" s="72" t="s">
        <v>131</v>
      </c>
      <c r="C66" s="72" t="s">
        <v>134</v>
      </c>
      <c r="D66" s="72" t="s">
        <v>363</v>
      </c>
      <c r="E66" s="72" t="s">
        <v>139</v>
      </c>
      <c r="F66" s="176">
        <v>2</v>
      </c>
      <c r="G66" s="173">
        <f t="shared" si="2"/>
        <v>1</v>
      </c>
      <c r="H66" s="176">
        <v>3</v>
      </c>
      <c r="I66" s="176">
        <v>3</v>
      </c>
      <c r="J66" s="173">
        <f t="shared" si="1"/>
        <v>1</v>
      </c>
      <c r="K66" s="176">
        <f>'Приложение 6'!J67</f>
        <v>4</v>
      </c>
    </row>
    <row r="67" spans="1:11" hidden="1" x14ac:dyDescent="0.2">
      <c r="A67" s="213" t="s">
        <v>182</v>
      </c>
      <c r="B67" s="215" t="s">
        <v>134</v>
      </c>
      <c r="C67" s="215"/>
      <c r="D67" s="215"/>
      <c r="E67" s="227"/>
      <c r="F67" s="194"/>
      <c r="G67" s="173"/>
      <c r="H67" s="194">
        <f>H68+H74</f>
        <v>13</v>
      </c>
      <c r="I67" s="194">
        <v>13</v>
      </c>
      <c r="J67" s="173">
        <f t="shared" si="1"/>
        <v>-13</v>
      </c>
      <c r="K67" s="176">
        <f>K68+K74</f>
        <v>0</v>
      </c>
    </row>
    <row r="68" spans="1:11" ht="38.25" hidden="1" x14ac:dyDescent="0.2">
      <c r="A68" s="224" t="s">
        <v>103</v>
      </c>
      <c r="B68" s="225" t="s">
        <v>134</v>
      </c>
      <c r="C68" s="225" t="s">
        <v>404</v>
      </c>
      <c r="D68" s="225"/>
      <c r="E68" s="225"/>
      <c r="F68" s="176"/>
      <c r="G68" s="173"/>
      <c r="H68" s="194">
        <f>H69</f>
        <v>10</v>
      </c>
      <c r="I68" s="176">
        <v>10</v>
      </c>
      <c r="J68" s="173">
        <f t="shared" si="1"/>
        <v>-10</v>
      </c>
      <c r="K68" s="176">
        <f>K69</f>
        <v>0</v>
      </c>
    </row>
    <row r="69" spans="1:11" ht="25.5" hidden="1" x14ac:dyDescent="0.2">
      <c r="A69" s="217" t="s">
        <v>395</v>
      </c>
      <c r="B69" s="218" t="s">
        <v>134</v>
      </c>
      <c r="C69" s="218" t="s">
        <v>404</v>
      </c>
      <c r="D69" s="218" t="s">
        <v>394</v>
      </c>
      <c r="E69" s="225"/>
      <c r="F69" s="176"/>
      <c r="G69" s="173"/>
      <c r="H69" s="176">
        <f>H70</f>
        <v>10</v>
      </c>
      <c r="I69" s="176">
        <f>I70</f>
        <v>10</v>
      </c>
      <c r="J69" s="173">
        <f t="shared" si="1"/>
        <v>-10</v>
      </c>
      <c r="K69" s="176">
        <f>K70</f>
        <v>0</v>
      </c>
    </row>
    <row r="70" spans="1:11" hidden="1" x14ac:dyDescent="0.2">
      <c r="A70" s="221" t="s">
        <v>405</v>
      </c>
      <c r="B70" s="218" t="s">
        <v>134</v>
      </c>
      <c r="C70" s="218" t="s">
        <v>404</v>
      </c>
      <c r="D70" s="218" t="s">
        <v>406</v>
      </c>
      <c r="E70" s="225"/>
      <c r="F70" s="176"/>
      <c r="G70" s="173"/>
      <c r="H70" s="176">
        <f>H71</f>
        <v>10</v>
      </c>
      <c r="I70" s="176">
        <f>I72</f>
        <v>10</v>
      </c>
      <c r="J70" s="173">
        <f t="shared" si="1"/>
        <v>-10</v>
      </c>
      <c r="K70" s="176">
        <f>K71</f>
        <v>0</v>
      </c>
    </row>
    <row r="71" spans="1:11" hidden="1" x14ac:dyDescent="0.2">
      <c r="A71" s="221" t="s">
        <v>407</v>
      </c>
      <c r="B71" s="218" t="s">
        <v>134</v>
      </c>
      <c r="C71" s="218" t="s">
        <v>404</v>
      </c>
      <c r="D71" s="218" t="s">
        <v>384</v>
      </c>
      <c r="E71" s="218"/>
      <c r="F71" s="176"/>
      <c r="G71" s="173"/>
      <c r="H71" s="176">
        <f>H72</f>
        <v>10</v>
      </c>
      <c r="I71" s="176">
        <f>I72</f>
        <v>10</v>
      </c>
      <c r="J71" s="173">
        <f t="shared" si="1"/>
        <v>-10</v>
      </c>
      <c r="K71" s="176">
        <f>K72</f>
        <v>0</v>
      </c>
    </row>
    <row r="72" spans="1:11" ht="25.5" hidden="1" x14ac:dyDescent="0.2">
      <c r="A72" s="221" t="s">
        <v>408</v>
      </c>
      <c r="B72" s="218" t="s">
        <v>134</v>
      </c>
      <c r="C72" s="218" t="s">
        <v>404</v>
      </c>
      <c r="D72" s="218" t="s">
        <v>409</v>
      </c>
      <c r="E72" s="218"/>
      <c r="F72" s="176"/>
      <c r="G72" s="173"/>
      <c r="H72" s="176">
        <f>H73</f>
        <v>10</v>
      </c>
      <c r="I72" s="176">
        <f>I73</f>
        <v>10</v>
      </c>
      <c r="J72" s="173">
        <f t="shared" si="1"/>
        <v>-10</v>
      </c>
      <c r="K72" s="176">
        <f>K73</f>
        <v>0</v>
      </c>
    </row>
    <row r="73" spans="1:11" ht="25.5" hidden="1" x14ac:dyDescent="0.2">
      <c r="A73" s="221" t="s">
        <v>145</v>
      </c>
      <c r="B73" s="218" t="s">
        <v>134</v>
      </c>
      <c r="C73" s="218" t="s">
        <v>404</v>
      </c>
      <c r="D73" s="218" t="s">
        <v>409</v>
      </c>
      <c r="E73" s="218" t="s">
        <v>139</v>
      </c>
      <c r="F73" s="176"/>
      <c r="G73" s="173"/>
      <c r="H73" s="176">
        <v>10</v>
      </c>
      <c r="I73" s="176">
        <v>10</v>
      </c>
      <c r="J73" s="173">
        <f t="shared" si="1"/>
        <v>-10</v>
      </c>
      <c r="K73" s="176">
        <v>0</v>
      </c>
    </row>
    <row r="74" spans="1:11" ht="25.5" hidden="1" x14ac:dyDescent="0.2">
      <c r="A74" s="226" t="s">
        <v>410</v>
      </c>
      <c r="B74" s="225" t="s">
        <v>134</v>
      </c>
      <c r="C74" s="225" t="s">
        <v>346</v>
      </c>
      <c r="D74" s="225"/>
      <c r="E74" s="209"/>
      <c r="F74" s="176"/>
      <c r="G74" s="173"/>
      <c r="H74" s="194">
        <f>H75</f>
        <v>3</v>
      </c>
      <c r="I74" s="176">
        <v>3</v>
      </c>
      <c r="J74" s="173">
        <f t="shared" si="1"/>
        <v>-3</v>
      </c>
      <c r="K74" s="176">
        <f>K75</f>
        <v>0</v>
      </c>
    </row>
    <row r="75" spans="1:11" ht="25.5" hidden="1" x14ac:dyDescent="0.2">
      <c r="A75" s="217" t="s">
        <v>395</v>
      </c>
      <c r="B75" s="218" t="s">
        <v>134</v>
      </c>
      <c r="C75" s="218" t="s">
        <v>346</v>
      </c>
      <c r="D75" s="218" t="s">
        <v>394</v>
      </c>
      <c r="E75" s="72"/>
      <c r="F75" s="176"/>
      <c r="G75" s="173"/>
      <c r="H75" s="176">
        <f>H76</f>
        <v>3</v>
      </c>
      <c r="I75" s="176">
        <v>3</v>
      </c>
      <c r="J75" s="173">
        <f t="shared" si="1"/>
        <v>-3</v>
      </c>
      <c r="K75" s="176">
        <f>K76</f>
        <v>0</v>
      </c>
    </row>
    <row r="76" spans="1:11" hidden="1" x14ac:dyDescent="0.2">
      <c r="A76" s="221" t="s">
        <v>405</v>
      </c>
      <c r="B76" s="218" t="s">
        <v>134</v>
      </c>
      <c r="C76" s="218" t="s">
        <v>346</v>
      </c>
      <c r="D76" s="218" t="s">
        <v>406</v>
      </c>
      <c r="E76" s="72"/>
      <c r="F76" s="176"/>
      <c r="G76" s="173"/>
      <c r="H76" s="176">
        <f>H77</f>
        <v>3</v>
      </c>
      <c r="I76" s="176">
        <v>3</v>
      </c>
      <c r="J76" s="173">
        <f t="shared" si="1"/>
        <v>-3</v>
      </c>
      <c r="K76" s="176">
        <f>K77</f>
        <v>0</v>
      </c>
    </row>
    <row r="77" spans="1:11" hidden="1" x14ac:dyDescent="0.2">
      <c r="A77" s="221" t="s">
        <v>407</v>
      </c>
      <c r="B77" s="218" t="s">
        <v>134</v>
      </c>
      <c r="C77" s="218" t="s">
        <v>346</v>
      </c>
      <c r="D77" s="218" t="s">
        <v>384</v>
      </c>
      <c r="E77" s="72"/>
      <c r="F77" s="176"/>
      <c r="G77" s="173"/>
      <c r="H77" s="176">
        <f>H78</f>
        <v>3</v>
      </c>
      <c r="I77" s="176">
        <v>3</v>
      </c>
      <c r="J77" s="173">
        <f t="shared" si="1"/>
        <v>-3</v>
      </c>
      <c r="K77" s="176">
        <f>K78</f>
        <v>0</v>
      </c>
    </row>
    <row r="78" spans="1:11" ht="25.5" hidden="1" x14ac:dyDescent="0.2">
      <c r="A78" s="221" t="s">
        <v>411</v>
      </c>
      <c r="B78" s="218" t="s">
        <v>134</v>
      </c>
      <c r="C78" s="218" t="s">
        <v>346</v>
      </c>
      <c r="D78" s="218" t="s">
        <v>364</v>
      </c>
      <c r="E78" s="72"/>
      <c r="F78" s="176"/>
      <c r="G78" s="173"/>
      <c r="H78" s="176">
        <f>H79</f>
        <v>3</v>
      </c>
      <c r="I78" s="176">
        <v>3</v>
      </c>
      <c r="J78" s="173">
        <f t="shared" si="1"/>
        <v>-3</v>
      </c>
      <c r="K78" s="176">
        <f>K79</f>
        <v>0</v>
      </c>
    </row>
    <row r="79" spans="1:11" ht="25.5" hidden="1" x14ac:dyDescent="0.2">
      <c r="A79" s="221" t="s">
        <v>145</v>
      </c>
      <c r="B79" s="218" t="s">
        <v>134</v>
      </c>
      <c r="C79" s="218" t="s">
        <v>346</v>
      </c>
      <c r="D79" s="218" t="s">
        <v>364</v>
      </c>
      <c r="E79" s="72" t="s">
        <v>139</v>
      </c>
      <c r="F79" s="176"/>
      <c r="G79" s="173"/>
      <c r="H79" s="176">
        <v>3</v>
      </c>
      <c r="I79" s="176">
        <v>3</v>
      </c>
      <c r="J79" s="173">
        <f t="shared" si="1"/>
        <v>-3</v>
      </c>
      <c r="K79" s="176">
        <v>0</v>
      </c>
    </row>
    <row r="80" spans="1:11" x14ac:dyDescent="0.2">
      <c r="A80" s="212" t="s">
        <v>8</v>
      </c>
      <c r="B80" s="215" t="s">
        <v>137</v>
      </c>
      <c r="C80" s="215" t="s">
        <v>138</v>
      </c>
      <c r="D80" s="215"/>
      <c r="E80" s="215"/>
      <c r="F80" s="194">
        <f>F81</f>
        <v>281.96000000000004</v>
      </c>
      <c r="G80" s="173">
        <f t="shared" ref="G80:G85" si="9">H80-F80</f>
        <v>182.70999999999992</v>
      </c>
      <c r="H80" s="194">
        <f t="shared" ref="H80:I81" si="10">H81</f>
        <v>464.66999999999996</v>
      </c>
      <c r="I80" s="194">
        <f t="shared" si="10"/>
        <v>464.66999999999996</v>
      </c>
      <c r="J80" s="173">
        <f t="shared" ref="J80:J89" si="11">K80-I80</f>
        <v>-260.75999999999993</v>
      </c>
      <c r="K80" s="176">
        <f>K81</f>
        <v>203.91000000000003</v>
      </c>
    </row>
    <row r="81" spans="1:11" x14ac:dyDescent="0.2">
      <c r="A81" s="109" t="s">
        <v>246</v>
      </c>
      <c r="B81" s="72" t="s">
        <v>137</v>
      </c>
      <c r="C81" s="72" t="s">
        <v>138</v>
      </c>
      <c r="D81" s="72" t="s">
        <v>397</v>
      </c>
      <c r="E81" s="72"/>
      <c r="F81" s="176">
        <f>F82</f>
        <v>281.96000000000004</v>
      </c>
      <c r="G81" s="173">
        <f t="shared" si="9"/>
        <v>182.70999999999992</v>
      </c>
      <c r="H81" s="176">
        <f t="shared" si="10"/>
        <v>464.66999999999996</v>
      </c>
      <c r="I81" s="176">
        <f t="shared" si="10"/>
        <v>464.66999999999996</v>
      </c>
      <c r="J81" s="173">
        <f t="shared" si="11"/>
        <v>-260.75999999999993</v>
      </c>
      <c r="K81" s="176">
        <f>K82</f>
        <v>203.91000000000003</v>
      </c>
    </row>
    <row r="82" spans="1:11" ht="25.5" x14ac:dyDescent="0.2">
      <c r="A82" s="109" t="s">
        <v>247</v>
      </c>
      <c r="B82" s="72" t="s">
        <v>137</v>
      </c>
      <c r="C82" s="72" t="s">
        <v>138</v>
      </c>
      <c r="D82" s="72" t="s">
        <v>444</v>
      </c>
      <c r="E82" s="72"/>
      <c r="F82" s="176">
        <f>F83+F90</f>
        <v>281.96000000000004</v>
      </c>
      <c r="G82" s="173">
        <f t="shared" si="9"/>
        <v>182.70999999999992</v>
      </c>
      <c r="H82" s="176">
        <f>H83+H90</f>
        <v>464.66999999999996</v>
      </c>
      <c r="I82" s="176">
        <f>I83+I90</f>
        <v>464.66999999999996</v>
      </c>
      <c r="J82" s="173">
        <f t="shared" si="11"/>
        <v>-260.75999999999993</v>
      </c>
      <c r="K82" s="100">
        <f>K83</f>
        <v>203.91000000000003</v>
      </c>
    </row>
    <row r="83" spans="1:11" ht="25.5" x14ac:dyDescent="0.2">
      <c r="A83" s="110" t="s">
        <v>248</v>
      </c>
      <c r="B83" s="72" t="s">
        <v>137</v>
      </c>
      <c r="C83" s="72" t="s">
        <v>138</v>
      </c>
      <c r="D83" s="72" t="s">
        <v>445</v>
      </c>
      <c r="E83" s="72"/>
      <c r="F83" s="176">
        <f>F84+F85</f>
        <v>281.96000000000004</v>
      </c>
      <c r="G83" s="173">
        <f t="shared" si="9"/>
        <v>182.70999999999992</v>
      </c>
      <c r="H83" s="176">
        <f>H84+H85</f>
        <v>464.66999999999996</v>
      </c>
      <c r="I83" s="176">
        <f>I84+I85</f>
        <v>464.66999999999996</v>
      </c>
      <c r="J83" s="173">
        <f t="shared" si="11"/>
        <v>-260.75999999999993</v>
      </c>
      <c r="K83" s="100">
        <f>K84+K85</f>
        <v>203.91000000000003</v>
      </c>
    </row>
    <row r="84" spans="1:11" x14ac:dyDescent="0.2">
      <c r="A84" s="110" t="s">
        <v>233</v>
      </c>
      <c r="B84" s="72" t="s">
        <v>137</v>
      </c>
      <c r="C84" s="72" t="s">
        <v>138</v>
      </c>
      <c r="D84" s="72" t="s">
        <v>446</v>
      </c>
      <c r="E84" s="111" t="s">
        <v>144</v>
      </c>
      <c r="F84" s="176">
        <v>216.56</v>
      </c>
      <c r="G84" s="173">
        <f t="shared" si="9"/>
        <v>140.32999999999998</v>
      </c>
      <c r="H84" s="176">
        <v>356.89</v>
      </c>
      <c r="I84" s="176">
        <v>356.89</v>
      </c>
      <c r="J84" s="173">
        <f t="shared" si="11"/>
        <v>-200.33999999999997</v>
      </c>
      <c r="K84" s="100">
        <f>'Приложение 6'!J85</f>
        <v>156.55000000000001</v>
      </c>
    </row>
    <row r="85" spans="1:11" ht="38.25" x14ac:dyDescent="0.2">
      <c r="A85" s="110" t="s">
        <v>249</v>
      </c>
      <c r="B85" s="72" t="s">
        <v>137</v>
      </c>
      <c r="C85" s="72" t="s">
        <v>138</v>
      </c>
      <c r="D85" s="72" t="s">
        <v>446</v>
      </c>
      <c r="E85" s="111" t="s">
        <v>234</v>
      </c>
      <c r="F85" s="176">
        <v>65.400000000000006</v>
      </c>
      <c r="G85" s="173">
        <f t="shared" si="9"/>
        <v>42.379999999999995</v>
      </c>
      <c r="H85" s="176">
        <v>107.78</v>
      </c>
      <c r="I85" s="176">
        <v>107.78</v>
      </c>
      <c r="J85" s="173">
        <f t="shared" si="11"/>
        <v>-60.42</v>
      </c>
      <c r="K85" s="176">
        <f>'Приложение 6'!J86</f>
        <v>47.36</v>
      </c>
    </row>
    <row r="86" spans="1:11" x14ac:dyDescent="0.2">
      <c r="A86" s="212" t="s">
        <v>457</v>
      </c>
      <c r="B86" s="225" t="s">
        <v>137</v>
      </c>
      <c r="C86" s="225" t="s">
        <v>404</v>
      </c>
      <c r="D86" s="225"/>
      <c r="E86" s="209"/>
      <c r="F86" s="176"/>
      <c r="G86" s="173"/>
      <c r="H86" s="194">
        <f t="shared" ref="H86:H91" si="12">H87</f>
        <v>0</v>
      </c>
      <c r="I86" s="176">
        <v>3</v>
      </c>
      <c r="J86" s="173">
        <f t="shared" si="11"/>
        <v>176.66</v>
      </c>
      <c r="K86" s="176">
        <f t="shared" ref="K86:K91" si="13">K87</f>
        <v>179.66</v>
      </c>
    </row>
    <row r="87" spans="1:11" ht="25.5" x14ac:dyDescent="0.2">
      <c r="A87" s="109" t="s">
        <v>454</v>
      </c>
      <c r="B87" s="218" t="s">
        <v>137</v>
      </c>
      <c r="C87" s="218" t="s">
        <v>404</v>
      </c>
      <c r="D87" s="218" t="s">
        <v>458</v>
      </c>
      <c r="E87" s="72"/>
      <c r="F87" s="176"/>
      <c r="G87" s="173"/>
      <c r="H87" s="176">
        <f t="shared" si="12"/>
        <v>0</v>
      </c>
      <c r="I87" s="176">
        <v>3</v>
      </c>
      <c r="J87" s="173">
        <f t="shared" si="11"/>
        <v>176.66</v>
      </c>
      <c r="K87" s="176">
        <f t="shared" si="13"/>
        <v>179.66</v>
      </c>
    </row>
    <row r="88" spans="1:11" x14ac:dyDescent="0.2">
      <c r="A88" s="109" t="s">
        <v>455</v>
      </c>
      <c r="B88" s="218" t="s">
        <v>137</v>
      </c>
      <c r="C88" s="218" t="s">
        <v>404</v>
      </c>
      <c r="D88" s="218" t="s">
        <v>458</v>
      </c>
      <c r="E88" s="72"/>
      <c r="F88" s="176"/>
      <c r="G88" s="173"/>
      <c r="H88" s="176">
        <f t="shared" si="12"/>
        <v>0</v>
      </c>
      <c r="I88" s="176">
        <v>3</v>
      </c>
      <c r="J88" s="173">
        <f t="shared" si="11"/>
        <v>176.66</v>
      </c>
      <c r="K88" s="176">
        <f t="shared" si="13"/>
        <v>179.66</v>
      </c>
    </row>
    <row r="89" spans="1:11" ht="25.5" x14ac:dyDescent="0.2">
      <c r="A89" s="110" t="s">
        <v>145</v>
      </c>
      <c r="B89" s="218" t="s">
        <v>137</v>
      </c>
      <c r="C89" s="218" t="s">
        <v>404</v>
      </c>
      <c r="D89" s="218" t="s">
        <v>458</v>
      </c>
      <c r="E89" s="72" t="s">
        <v>139</v>
      </c>
      <c r="F89" s="176"/>
      <c r="G89" s="173"/>
      <c r="H89" s="176">
        <f t="shared" si="12"/>
        <v>0</v>
      </c>
      <c r="I89" s="176">
        <v>3</v>
      </c>
      <c r="J89" s="173">
        <f t="shared" si="11"/>
        <v>176.66</v>
      </c>
      <c r="K89" s="176">
        <f>'Приложение 6'!J90</f>
        <v>179.66</v>
      </c>
    </row>
    <row r="90" spans="1:11" x14ac:dyDescent="0.2">
      <c r="A90" s="212" t="s">
        <v>14</v>
      </c>
      <c r="B90" s="215" t="s">
        <v>138</v>
      </c>
      <c r="C90" s="215"/>
      <c r="D90" s="215"/>
      <c r="E90" s="215"/>
      <c r="F90" s="194">
        <f>F91</f>
        <v>0</v>
      </c>
      <c r="G90" s="173">
        <f t="shared" si="2"/>
        <v>0</v>
      </c>
      <c r="H90" s="194">
        <f t="shared" si="12"/>
        <v>0</v>
      </c>
      <c r="I90" s="194">
        <f>I91</f>
        <v>0</v>
      </c>
      <c r="J90" s="173">
        <f t="shared" si="1"/>
        <v>1023.36</v>
      </c>
      <c r="K90" s="176">
        <f t="shared" si="13"/>
        <v>1023.36</v>
      </c>
    </row>
    <row r="91" spans="1:11" ht="25.5" x14ac:dyDescent="0.2">
      <c r="A91" s="109" t="s">
        <v>245</v>
      </c>
      <c r="B91" s="72" t="s">
        <v>138</v>
      </c>
      <c r="C91" s="72" t="s">
        <v>134</v>
      </c>
      <c r="D91" s="72" t="s">
        <v>441</v>
      </c>
      <c r="E91" s="72"/>
      <c r="F91" s="176">
        <f>F92</f>
        <v>0</v>
      </c>
      <c r="G91" s="173">
        <f t="shared" si="2"/>
        <v>0</v>
      </c>
      <c r="H91" s="176">
        <f t="shared" si="12"/>
        <v>0</v>
      </c>
      <c r="I91" s="176">
        <f>I92</f>
        <v>0</v>
      </c>
      <c r="J91" s="173">
        <f t="shared" si="1"/>
        <v>1023.36</v>
      </c>
      <c r="K91" s="100">
        <f t="shared" si="13"/>
        <v>1023.36</v>
      </c>
    </row>
    <row r="92" spans="1:11" ht="25.5" x14ac:dyDescent="0.2">
      <c r="A92" s="109" t="s">
        <v>145</v>
      </c>
      <c r="B92" s="72" t="s">
        <v>138</v>
      </c>
      <c r="C92" s="72" t="s">
        <v>134</v>
      </c>
      <c r="D92" s="72" t="s">
        <v>441</v>
      </c>
      <c r="E92" s="72" t="s">
        <v>139</v>
      </c>
      <c r="F92" s="176">
        <v>0</v>
      </c>
      <c r="G92" s="173">
        <f t="shared" si="2"/>
        <v>0</v>
      </c>
      <c r="H92" s="176"/>
      <c r="I92" s="176">
        <v>0</v>
      </c>
      <c r="J92" s="173">
        <f t="shared" si="1"/>
        <v>1023.36</v>
      </c>
      <c r="K92" s="100">
        <f>'Приложение 6'!J93</f>
        <v>1023.36</v>
      </c>
    </row>
    <row r="93" spans="1:11" x14ac:dyDescent="0.2">
      <c r="A93" s="212" t="s">
        <v>147</v>
      </c>
      <c r="B93" s="215" t="s">
        <v>146</v>
      </c>
      <c r="C93" s="215"/>
      <c r="D93" s="215"/>
      <c r="E93" s="215"/>
      <c r="F93" s="194">
        <f>F94</f>
        <v>281.96000000000004</v>
      </c>
      <c r="G93" s="173">
        <f t="shared" si="2"/>
        <v>182.70999999999992</v>
      </c>
      <c r="H93" s="194">
        <f t="shared" ref="H93:I95" si="14">H94</f>
        <v>464.66999999999996</v>
      </c>
      <c r="I93" s="194">
        <f t="shared" si="14"/>
        <v>464.66999999999996</v>
      </c>
      <c r="J93" s="173">
        <f t="shared" si="1"/>
        <v>1.8100000000000591</v>
      </c>
      <c r="K93" s="100">
        <f>K94</f>
        <v>466.48</v>
      </c>
    </row>
    <row r="94" spans="1:11" x14ac:dyDescent="0.2">
      <c r="A94" s="212" t="s">
        <v>8</v>
      </c>
      <c r="B94" s="215" t="s">
        <v>146</v>
      </c>
      <c r="C94" s="215" t="s">
        <v>146</v>
      </c>
      <c r="D94" s="215"/>
      <c r="E94" s="215"/>
      <c r="F94" s="194">
        <f>F95</f>
        <v>281.96000000000004</v>
      </c>
      <c r="G94" s="173">
        <f t="shared" si="2"/>
        <v>182.70999999999992</v>
      </c>
      <c r="H94" s="194">
        <f t="shared" si="14"/>
        <v>464.66999999999996</v>
      </c>
      <c r="I94" s="194">
        <f t="shared" si="14"/>
        <v>464.66999999999996</v>
      </c>
      <c r="J94" s="173">
        <f t="shared" si="1"/>
        <v>1.8100000000000591</v>
      </c>
      <c r="K94" s="176">
        <f>K95</f>
        <v>466.48</v>
      </c>
    </row>
    <row r="95" spans="1:11" x14ac:dyDescent="0.2">
      <c r="A95" s="109" t="s">
        <v>246</v>
      </c>
      <c r="B95" s="72" t="s">
        <v>146</v>
      </c>
      <c r="C95" s="72" t="s">
        <v>146</v>
      </c>
      <c r="D95" s="72" t="s">
        <v>412</v>
      </c>
      <c r="E95" s="72"/>
      <c r="F95" s="176">
        <f>F96</f>
        <v>281.96000000000004</v>
      </c>
      <c r="G95" s="173">
        <f t="shared" si="2"/>
        <v>182.70999999999992</v>
      </c>
      <c r="H95" s="176">
        <f t="shared" si="14"/>
        <v>464.66999999999996</v>
      </c>
      <c r="I95" s="176">
        <f t="shared" si="14"/>
        <v>464.66999999999996</v>
      </c>
      <c r="J95" s="173">
        <f t="shared" si="1"/>
        <v>1.8100000000000591</v>
      </c>
      <c r="K95" s="176">
        <f>K96</f>
        <v>466.48</v>
      </c>
    </row>
    <row r="96" spans="1:11" ht="25.5" x14ac:dyDescent="0.2">
      <c r="A96" s="109" t="s">
        <v>247</v>
      </c>
      <c r="B96" s="72" t="s">
        <v>146</v>
      </c>
      <c r="C96" s="72" t="s">
        <v>146</v>
      </c>
      <c r="D96" s="72" t="s">
        <v>385</v>
      </c>
      <c r="E96" s="72"/>
      <c r="F96" s="176">
        <f>F97+F100</f>
        <v>281.96000000000004</v>
      </c>
      <c r="G96" s="173">
        <f t="shared" si="2"/>
        <v>182.70999999999992</v>
      </c>
      <c r="H96" s="176">
        <f>H97+H100</f>
        <v>464.66999999999996</v>
      </c>
      <c r="I96" s="176">
        <f>I97+I100</f>
        <v>464.66999999999996</v>
      </c>
      <c r="J96" s="173">
        <f t="shared" si="1"/>
        <v>1.8100000000000591</v>
      </c>
      <c r="K96" s="100">
        <f>K97</f>
        <v>466.48</v>
      </c>
    </row>
    <row r="97" spans="1:11" ht="25.5" x14ac:dyDescent="0.2">
      <c r="A97" s="110" t="s">
        <v>248</v>
      </c>
      <c r="B97" s="72" t="s">
        <v>146</v>
      </c>
      <c r="C97" s="72" t="s">
        <v>146</v>
      </c>
      <c r="D97" s="72" t="s">
        <v>386</v>
      </c>
      <c r="E97" s="72"/>
      <c r="F97" s="176">
        <f>F98+F99</f>
        <v>281.96000000000004</v>
      </c>
      <c r="G97" s="173">
        <f t="shared" si="2"/>
        <v>182.70999999999992</v>
      </c>
      <c r="H97" s="176">
        <f>H98+H99</f>
        <v>464.66999999999996</v>
      </c>
      <c r="I97" s="176">
        <f>I98+I99</f>
        <v>464.66999999999996</v>
      </c>
      <c r="J97" s="173">
        <f t="shared" si="1"/>
        <v>1.8100000000000591</v>
      </c>
      <c r="K97" s="100">
        <f>K98+K99</f>
        <v>466.48</v>
      </c>
    </row>
    <row r="98" spans="1:11" x14ac:dyDescent="0.2">
      <c r="A98" s="110" t="s">
        <v>233</v>
      </c>
      <c r="B98" s="72" t="s">
        <v>146</v>
      </c>
      <c r="C98" s="72" t="s">
        <v>146</v>
      </c>
      <c r="D98" s="72" t="s">
        <v>365</v>
      </c>
      <c r="E98" s="111" t="s">
        <v>144</v>
      </c>
      <c r="F98" s="176">
        <v>216.56</v>
      </c>
      <c r="G98" s="173">
        <f t="shared" si="2"/>
        <v>140.32999999999998</v>
      </c>
      <c r="H98" s="176">
        <v>356.89</v>
      </c>
      <c r="I98" s="176">
        <v>356.89</v>
      </c>
      <c r="J98" s="173">
        <f t="shared" si="1"/>
        <v>1.3500000000000227</v>
      </c>
      <c r="K98" s="100">
        <f>'Приложение 6'!J99</f>
        <v>358.24</v>
      </c>
    </row>
    <row r="99" spans="1:11" ht="38.25" x14ac:dyDescent="0.2">
      <c r="A99" s="110" t="s">
        <v>249</v>
      </c>
      <c r="B99" s="72" t="s">
        <v>146</v>
      </c>
      <c r="C99" s="72" t="s">
        <v>146</v>
      </c>
      <c r="D99" s="72" t="s">
        <v>365</v>
      </c>
      <c r="E99" s="111" t="s">
        <v>234</v>
      </c>
      <c r="F99" s="176">
        <v>65.400000000000006</v>
      </c>
      <c r="G99" s="173">
        <f t="shared" si="2"/>
        <v>42.379999999999995</v>
      </c>
      <c r="H99" s="176">
        <v>107.78</v>
      </c>
      <c r="I99" s="176">
        <v>107.78</v>
      </c>
      <c r="J99" s="173">
        <f t="shared" ref="J99:J120" si="15">K99-I99</f>
        <v>0.45999999999999375</v>
      </c>
      <c r="K99" s="176">
        <f>'Приложение 6'!J100</f>
        <v>108.24</v>
      </c>
    </row>
    <row r="100" spans="1:11" hidden="1" x14ac:dyDescent="0.2">
      <c r="A100" s="109" t="s">
        <v>260</v>
      </c>
      <c r="B100" s="72" t="s">
        <v>146</v>
      </c>
      <c r="C100" s="72" t="s">
        <v>146</v>
      </c>
      <c r="D100" s="72" t="s">
        <v>365</v>
      </c>
      <c r="E100" s="72"/>
      <c r="F100" s="176">
        <f>F101</f>
        <v>0</v>
      </c>
      <c r="G100" s="173">
        <f t="shared" si="2"/>
        <v>0</v>
      </c>
      <c r="H100" s="176">
        <f>H101</f>
        <v>0</v>
      </c>
      <c r="I100" s="176">
        <f>I101</f>
        <v>0</v>
      </c>
      <c r="J100" s="173">
        <f t="shared" si="15"/>
        <v>0</v>
      </c>
      <c r="K100" s="176">
        <f>K101</f>
        <v>0</v>
      </c>
    </row>
    <row r="101" spans="1:11" ht="25.5" hidden="1" x14ac:dyDescent="0.2">
      <c r="A101" s="109" t="s">
        <v>145</v>
      </c>
      <c r="B101" s="72" t="s">
        <v>146</v>
      </c>
      <c r="C101" s="72" t="s">
        <v>146</v>
      </c>
      <c r="D101" s="72" t="s">
        <v>365</v>
      </c>
      <c r="E101" s="72" t="s">
        <v>139</v>
      </c>
      <c r="F101" s="176"/>
      <c r="G101" s="173">
        <f t="shared" si="2"/>
        <v>0</v>
      </c>
      <c r="H101" s="176"/>
      <c r="I101" s="176"/>
      <c r="J101" s="173">
        <f t="shared" si="15"/>
        <v>0</v>
      </c>
      <c r="K101" s="176">
        <v>0</v>
      </c>
    </row>
    <row r="102" spans="1:11" ht="25.5" hidden="1" x14ac:dyDescent="0.2">
      <c r="A102" s="212" t="s">
        <v>149</v>
      </c>
      <c r="B102" s="215" t="s">
        <v>148</v>
      </c>
      <c r="C102" s="215"/>
      <c r="D102" s="215"/>
      <c r="E102" s="215"/>
      <c r="F102" s="194">
        <f>F103</f>
        <v>100</v>
      </c>
      <c r="G102" s="173">
        <f t="shared" si="2"/>
        <v>336</v>
      </c>
      <c r="H102" s="194">
        <f>H103</f>
        <v>436</v>
      </c>
      <c r="I102" s="194">
        <v>0</v>
      </c>
      <c r="J102" s="173">
        <f t="shared" si="15"/>
        <v>0</v>
      </c>
      <c r="K102" s="176">
        <f>K103</f>
        <v>0</v>
      </c>
    </row>
    <row r="103" spans="1:11" hidden="1" x14ac:dyDescent="0.2">
      <c r="A103" s="212" t="s">
        <v>150</v>
      </c>
      <c r="B103" s="215" t="s">
        <v>148</v>
      </c>
      <c r="C103" s="215" t="s">
        <v>129</v>
      </c>
      <c r="D103" s="215" t="s">
        <v>412</v>
      </c>
      <c r="E103" s="215"/>
      <c r="F103" s="194">
        <f>F105</f>
        <v>100</v>
      </c>
      <c r="G103" s="173">
        <f t="shared" si="2"/>
        <v>336</v>
      </c>
      <c r="H103" s="194">
        <f>H105</f>
        <v>436</v>
      </c>
      <c r="I103" s="194">
        <v>0</v>
      </c>
      <c r="J103" s="173">
        <f t="shared" si="15"/>
        <v>0</v>
      </c>
      <c r="K103" s="176">
        <f>K104</f>
        <v>0</v>
      </c>
    </row>
    <row r="104" spans="1:11" ht="25.5" hidden="1" x14ac:dyDescent="0.2">
      <c r="A104" s="217" t="s">
        <v>395</v>
      </c>
      <c r="B104" s="72" t="s">
        <v>148</v>
      </c>
      <c r="C104" s="72" t="s">
        <v>129</v>
      </c>
      <c r="D104" s="72" t="s">
        <v>385</v>
      </c>
      <c r="E104" s="72"/>
      <c r="F104" s="176"/>
      <c r="G104" s="100"/>
      <c r="H104" s="176">
        <f>H105</f>
        <v>436</v>
      </c>
      <c r="I104" s="176">
        <v>0</v>
      </c>
      <c r="J104" s="173">
        <f t="shared" si="15"/>
        <v>0</v>
      </c>
      <c r="K104" s="176">
        <f>K105</f>
        <v>0</v>
      </c>
    </row>
    <row r="105" spans="1:11" hidden="1" x14ac:dyDescent="0.2">
      <c r="A105" s="109" t="s">
        <v>275</v>
      </c>
      <c r="B105" s="72" t="s">
        <v>148</v>
      </c>
      <c r="C105" s="72" t="s">
        <v>129</v>
      </c>
      <c r="D105" s="72" t="s">
        <v>386</v>
      </c>
      <c r="E105" s="72"/>
      <c r="F105" s="176">
        <f>F106</f>
        <v>100</v>
      </c>
      <c r="G105" s="173">
        <f t="shared" si="2"/>
        <v>336</v>
      </c>
      <c r="H105" s="176">
        <f>H106</f>
        <v>436</v>
      </c>
      <c r="I105" s="176">
        <v>0</v>
      </c>
      <c r="J105" s="173">
        <f t="shared" si="15"/>
        <v>0</v>
      </c>
      <c r="K105" s="176">
        <f>K106+K109</f>
        <v>0</v>
      </c>
    </row>
    <row r="106" spans="1:11" hidden="1" x14ac:dyDescent="0.2">
      <c r="A106" s="109" t="s">
        <v>276</v>
      </c>
      <c r="B106" s="72" t="s">
        <v>148</v>
      </c>
      <c r="C106" s="72" t="s">
        <v>129</v>
      </c>
      <c r="D106" s="72" t="s">
        <v>365</v>
      </c>
      <c r="E106" s="72"/>
      <c r="F106" s="176">
        <f>F107</f>
        <v>100</v>
      </c>
      <c r="G106" s="173">
        <f t="shared" si="2"/>
        <v>336</v>
      </c>
      <c r="H106" s="176">
        <f>H107</f>
        <v>436</v>
      </c>
      <c r="I106" s="176">
        <v>0</v>
      </c>
      <c r="J106" s="173">
        <f t="shared" si="15"/>
        <v>0</v>
      </c>
      <c r="K106" s="176">
        <f>K107</f>
        <v>0</v>
      </c>
    </row>
    <row r="107" spans="1:11" ht="25.5" hidden="1" x14ac:dyDescent="0.2">
      <c r="A107" s="109" t="s">
        <v>145</v>
      </c>
      <c r="B107" s="72" t="s">
        <v>148</v>
      </c>
      <c r="C107" s="72" t="s">
        <v>129</v>
      </c>
      <c r="D107" s="72" t="s">
        <v>366</v>
      </c>
      <c r="E107" s="72" t="s">
        <v>139</v>
      </c>
      <c r="F107" s="176">
        <v>100</v>
      </c>
      <c r="G107" s="173">
        <f t="shared" si="2"/>
        <v>336</v>
      </c>
      <c r="H107" s="176">
        <v>436</v>
      </c>
      <c r="I107" s="176">
        <v>0</v>
      </c>
      <c r="J107" s="173">
        <f t="shared" si="15"/>
        <v>0</v>
      </c>
      <c r="K107" s="176"/>
    </row>
    <row r="108" spans="1:11" hidden="1" x14ac:dyDescent="0.2">
      <c r="A108" s="212" t="s">
        <v>151</v>
      </c>
      <c r="B108" s="215" t="s">
        <v>143</v>
      </c>
      <c r="C108" s="215"/>
      <c r="D108" s="72"/>
      <c r="E108" s="72"/>
      <c r="F108" s="176">
        <f>F109+F112</f>
        <v>1294.8</v>
      </c>
      <c r="G108" s="173">
        <f t="shared" si="2"/>
        <v>99.210000000000036</v>
      </c>
      <c r="H108" s="176">
        <f>H109+H112</f>
        <v>1394.01</v>
      </c>
      <c r="I108" s="176">
        <f>I109+I112</f>
        <v>394.01</v>
      </c>
      <c r="J108" s="173">
        <f t="shared" si="15"/>
        <v>-394.01</v>
      </c>
      <c r="K108" s="176"/>
    </row>
    <row r="109" spans="1:11" hidden="1" x14ac:dyDescent="0.2">
      <c r="A109" s="103" t="s">
        <v>82</v>
      </c>
      <c r="B109" s="72" t="s">
        <v>143</v>
      </c>
      <c r="C109" s="72" t="s">
        <v>131</v>
      </c>
      <c r="D109" s="72" t="s">
        <v>394</v>
      </c>
      <c r="E109" s="72"/>
      <c r="F109" s="176">
        <f>F110</f>
        <v>0</v>
      </c>
      <c r="G109" s="173">
        <f t="shared" si="2"/>
        <v>0</v>
      </c>
      <c r="H109" s="176">
        <f>H110</f>
        <v>0</v>
      </c>
      <c r="I109" s="176">
        <f>I110</f>
        <v>0</v>
      </c>
      <c r="J109" s="173">
        <f t="shared" si="15"/>
        <v>0</v>
      </c>
      <c r="K109" s="176">
        <f>K110</f>
        <v>0</v>
      </c>
    </row>
    <row r="110" spans="1:11" ht="25.5" hidden="1" x14ac:dyDescent="0.2">
      <c r="A110" s="71" t="s">
        <v>277</v>
      </c>
      <c r="B110" s="72" t="s">
        <v>143</v>
      </c>
      <c r="C110" s="72" t="s">
        <v>131</v>
      </c>
      <c r="D110" s="72" t="s">
        <v>412</v>
      </c>
      <c r="E110" s="72"/>
      <c r="F110" s="176">
        <f>F111</f>
        <v>0</v>
      </c>
      <c r="G110" s="173">
        <f t="shared" si="2"/>
        <v>0</v>
      </c>
      <c r="H110" s="176">
        <f>H111</f>
        <v>0</v>
      </c>
      <c r="I110" s="176">
        <f>I111</f>
        <v>0</v>
      </c>
      <c r="J110" s="173">
        <f t="shared" si="15"/>
        <v>0</v>
      </c>
      <c r="K110" s="176">
        <v>0</v>
      </c>
    </row>
    <row r="111" spans="1:11" ht="25.5" hidden="1" x14ac:dyDescent="0.2">
      <c r="A111" s="109" t="s">
        <v>145</v>
      </c>
      <c r="B111" s="72" t="s">
        <v>143</v>
      </c>
      <c r="C111" s="72" t="s">
        <v>131</v>
      </c>
      <c r="D111" s="72" t="s">
        <v>388</v>
      </c>
      <c r="E111" s="72"/>
      <c r="F111" s="176"/>
      <c r="G111" s="173">
        <f t="shared" si="2"/>
        <v>0</v>
      </c>
      <c r="H111" s="176"/>
      <c r="I111" s="176"/>
      <c r="J111" s="173">
        <f t="shared" si="15"/>
        <v>0</v>
      </c>
      <c r="K111" s="176">
        <v>0</v>
      </c>
    </row>
    <row r="112" spans="1:11" x14ac:dyDescent="0.2">
      <c r="A112" s="103" t="s">
        <v>86</v>
      </c>
      <c r="B112" s="72" t="s">
        <v>143</v>
      </c>
      <c r="C112" s="72" t="s">
        <v>138</v>
      </c>
      <c r="D112" s="72"/>
      <c r="E112" s="72"/>
      <c r="F112" s="176">
        <f>F114</f>
        <v>1294.8</v>
      </c>
      <c r="G112" s="173">
        <f t="shared" ref="G112:G121" si="16">H112-F112</f>
        <v>99.210000000000036</v>
      </c>
      <c r="H112" s="176">
        <f>H114</f>
        <v>1394.01</v>
      </c>
      <c r="I112" s="176">
        <f>I114</f>
        <v>394.01</v>
      </c>
      <c r="J112" s="173">
        <f t="shared" si="15"/>
        <v>491.74</v>
      </c>
      <c r="K112" s="176">
        <f>K113</f>
        <v>885.75</v>
      </c>
    </row>
    <row r="113" spans="1:11" ht="51" x14ac:dyDescent="0.2">
      <c r="A113" s="71" t="s">
        <v>305</v>
      </c>
      <c r="B113" s="72" t="s">
        <v>143</v>
      </c>
      <c r="C113" s="72" t="s">
        <v>138</v>
      </c>
      <c r="D113" s="72" t="s">
        <v>367</v>
      </c>
      <c r="E113" s="72"/>
      <c r="F113" s="176">
        <f>F114</f>
        <v>1294.8</v>
      </c>
      <c r="G113" s="173">
        <f t="shared" si="16"/>
        <v>99.210000000000036</v>
      </c>
      <c r="H113" s="176">
        <f t="shared" ref="H113:I115" si="17">H114</f>
        <v>1394.01</v>
      </c>
      <c r="I113" s="176">
        <f t="shared" si="17"/>
        <v>394.01</v>
      </c>
      <c r="J113" s="173">
        <f t="shared" si="15"/>
        <v>491.74</v>
      </c>
      <c r="K113" s="176">
        <f>K114</f>
        <v>885.75</v>
      </c>
    </row>
    <row r="114" spans="1:11" x14ac:dyDescent="0.2">
      <c r="A114" s="71" t="s">
        <v>278</v>
      </c>
      <c r="B114" s="72" t="s">
        <v>143</v>
      </c>
      <c r="C114" s="72" t="s">
        <v>138</v>
      </c>
      <c r="D114" s="72" t="s">
        <v>412</v>
      </c>
      <c r="E114" s="72"/>
      <c r="F114" s="176">
        <f>F115</f>
        <v>1294.8</v>
      </c>
      <c r="G114" s="173">
        <f t="shared" si="16"/>
        <v>99.210000000000036</v>
      </c>
      <c r="H114" s="176">
        <f t="shared" si="17"/>
        <v>1394.01</v>
      </c>
      <c r="I114" s="176">
        <f t="shared" si="17"/>
        <v>394.01</v>
      </c>
      <c r="J114" s="173">
        <f t="shared" si="15"/>
        <v>491.74</v>
      </c>
      <c r="K114" s="176">
        <f>K115</f>
        <v>885.75</v>
      </c>
    </row>
    <row r="115" spans="1:11" ht="25.5" x14ac:dyDescent="0.2">
      <c r="A115" s="109" t="s">
        <v>279</v>
      </c>
      <c r="B115" s="72" t="s">
        <v>143</v>
      </c>
      <c r="C115" s="72" t="s">
        <v>138</v>
      </c>
      <c r="D115" s="72" t="s">
        <v>387</v>
      </c>
      <c r="E115" s="72"/>
      <c r="F115" s="176">
        <f>F116</f>
        <v>1294.8</v>
      </c>
      <c r="G115" s="173">
        <f t="shared" si="16"/>
        <v>99.210000000000036</v>
      </c>
      <c r="H115" s="176">
        <f t="shared" si="17"/>
        <v>1394.01</v>
      </c>
      <c r="I115" s="176">
        <f t="shared" si="17"/>
        <v>394.01</v>
      </c>
      <c r="J115" s="173">
        <f t="shared" si="15"/>
        <v>491.74</v>
      </c>
      <c r="K115" s="176">
        <f>K116</f>
        <v>885.75</v>
      </c>
    </row>
    <row r="116" spans="1:11" ht="25.5" x14ac:dyDescent="0.2">
      <c r="A116" s="110" t="s">
        <v>280</v>
      </c>
      <c r="B116" s="72" t="s">
        <v>143</v>
      </c>
      <c r="C116" s="72" t="s">
        <v>138</v>
      </c>
      <c r="D116" s="72" t="s">
        <v>367</v>
      </c>
      <c r="E116" s="72"/>
      <c r="F116" s="176">
        <f>F117+F118</f>
        <v>1294.8</v>
      </c>
      <c r="G116" s="173">
        <f t="shared" si="16"/>
        <v>99.210000000000036</v>
      </c>
      <c r="H116" s="176">
        <f>H117+H118</f>
        <v>1394.01</v>
      </c>
      <c r="I116" s="176">
        <f>I117+I118</f>
        <v>394.01</v>
      </c>
      <c r="J116" s="173">
        <f t="shared" si="15"/>
        <v>491.74</v>
      </c>
      <c r="K116" s="176">
        <f>K117+K118</f>
        <v>885.75</v>
      </c>
    </row>
    <row r="117" spans="1:11" x14ac:dyDescent="0.2">
      <c r="A117" s="110" t="s">
        <v>233</v>
      </c>
      <c r="B117" s="72" t="s">
        <v>143</v>
      </c>
      <c r="C117" s="72" t="s">
        <v>138</v>
      </c>
      <c r="D117" s="72" t="s">
        <v>367</v>
      </c>
      <c r="E117" s="111" t="s">
        <v>144</v>
      </c>
      <c r="F117" s="176">
        <v>974.5</v>
      </c>
      <c r="G117" s="173">
        <f t="shared" si="16"/>
        <v>96.170000000000073</v>
      </c>
      <c r="H117" s="176">
        <v>1070.67</v>
      </c>
      <c r="I117" s="176">
        <v>270.67</v>
      </c>
      <c r="J117" s="173">
        <f t="shared" si="15"/>
        <v>395.93</v>
      </c>
      <c r="K117" s="176">
        <f>'Приложение 6'!J118</f>
        <v>666.6</v>
      </c>
    </row>
    <row r="118" spans="1:11" ht="38.25" x14ac:dyDescent="0.2">
      <c r="A118" s="110" t="s">
        <v>249</v>
      </c>
      <c r="B118" s="72" t="s">
        <v>143</v>
      </c>
      <c r="C118" s="72" t="s">
        <v>138</v>
      </c>
      <c r="D118" s="72" t="s">
        <v>367</v>
      </c>
      <c r="E118" s="111" t="s">
        <v>234</v>
      </c>
      <c r="F118" s="176">
        <v>320.3</v>
      </c>
      <c r="G118" s="173">
        <f t="shared" si="16"/>
        <v>3.0399999999999636</v>
      </c>
      <c r="H118" s="176">
        <v>323.33999999999997</v>
      </c>
      <c r="I118" s="176">
        <v>123.34</v>
      </c>
      <c r="J118" s="173">
        <f t="shared" si="15"/>
        <v>95.81</v>
      </c>
      <c r="K118" s="176">
        <f>'Приложение 6'!J119</f>
        <v>219.15</v>
      </c>
    </row>
    <row r="119" spans="1:11" x14ac:dyDescent="0.2">
      <c r="A119" s="71" t="s">
        <v>152</v>
      </c>
      <c r="B119" s="72" t="s">
        <v>153</v>
      </c>
      <c r="C119" s="72" t="s">
        <v>153</v>
      </c>
      <c r="D119" s="72" t="s">
        <v>414</v>
      </c>
      <c r="E119" s="72" t="s">
        <v>132</v>
      </c>
      <c r="F119" s="176"/>
      <c r="G119" s="173">
        <f t="shared" si="16"/>
        <v>0</v>
      </c>
      <c r="H119" s="176"/>
      <c r="I119" s="176">
        <f>I120</f>
        <v>67.599999999999994</v>
      </c>
      <c r="J119" s="173">
        <f t="shared" si="15"/>
        <v>-67.599999999999994</v>
      </c>
      <c r="K119" s="176"/>
    </row>
    <row r="120" spans="1:11" x14ac:dyDescent="0.2">
      <c r="A120" s="71" t="s">
        <v>152</v>
      </c>
      <c r="B120" s="72"/>
      <c r="C120" s="72"/>
      <c r="D120" s="72"/>
      <c r="E120" s="72"/>
      <c r="F120" s="100"/>
      <c r="G120" s="173">
        <f t="shared" si="16"/>
        <v>0</v>
      </c>
      <c r="H120" s="100"/>
      <c r="I120" s="100">
        <v>67.599999999999994</v>
      </c>
      <c r="J120" s="173">
        <f t="shared" si="15"/>
        <v>-67.599999999999994</v>
      </c>
      <c r="K120" s="176"/>
    </row>
    <row r="121" spans="1:11" x14ac:dyDescent="0.2">
      <c r="A121" s="267" t="s">
        <v>356</v>
      </c>
      <c r="B121" s="267"/>
      <c r="C121" s="267"/>
      <c r="D121" s="267"/>
      <c r="E121" s="267"/>
      <c r="F121" s="100">
        <f>F8+F61+F90+F93+F102+F108</f>
        <v>4035.7</v>
      </c>
      <c r="G121" s="173">
        <f t="shared" si="16"/>
        <v>2632.5</v>
      </c>
      <c r="H121" s="100">
        <f>H8+H61+H67+H93+H108+H103</f>
        <v>6668.2</v>
      </c>
      <c r="I121" s="100">
        <f>I112+I93+I67+I61+I8+I120</f>
        <v>2865.31</v>
      </c>
      <c r="J121" s="211">
        <f>J8+J61+J119</f>
        <v>4129.34</v>
      </c>
      <c r="K121" s="176">
        <f>K93+K61+K8+K90+K80+K86+K112</f>
        <v>8882.130000000001</v>
      </c>
    </row>
    <row r="122" spans="1:11" x14ac:dyDescent="0.2">
      <c r="K122" s="30"/>
    </row>
    <row r="123" spans="1:11" x14ac:dyDescent="0.2">
      <c r="K123" s="30"/>
    </row>
    <row r="124" spans="1:11" x14ac:dyDescent="0.2">
      <c r="K124" s="30"/>
    </row>
    <row r="125" spans="1:11" x14ac:dyDescent="0.2">
      <c r="K125" s="30"/>
    </row>
    <row r="126" spans="1:11" x14ac:dyDescent="0.2">
      <c r="K126" s="30"/>
    </row>
    <row r="127" spans="1:11" x14ac:dyDescent="0.2">
      <c r="K127" s="30"/>
    </row>
    <row r="128" spans="1:11" x14ac:dyDescent="0.2">
      <c r="K128" s="30"/>
    </row>
    <row r="129" spans="11:11" x14ac:dyDescent="0.2">
      <c r="K129" s="30"/>
    </row>
  </sheetData>
  <mergeCells count="4">
    <mergeCell ref="E1:L1"/>
    <mergeCell ref="M1:N1"/>
    <mergeCell ref="A3:K3"/>
    <mergeCell ref="A121:E12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80" fitToHeight="0" orientation="portrait" r:id="rId1"/>
  <rowBreaks count="1" manualBreakCount="1">
    <brk id="42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zoomScale="75" zoomScaleNormal="75" workbookViewId="0">
      <selection activeCell="M10" sqref="M10"/>
    </sheetView>
  </sheetViews>
  <sheetFormatPr defaultRowHeight="15.75" x14ac:dyDescent="0.25"/>
  <cols>
    <col min="1" max="1" width="22.140625" style="15" customWidth="1"/>
    <col min="2" max="2" width="50.28515625" style="15" customWidth="1"/>
    <col min="3" max="3" width="39.42578125" style="160" customWidth="1"/>
    <col min="4" max="9" width="0" style="15" hidden="1" customWidth="1"/>
    <col min="10" max="16384" width="9.140625" style="15"/>
  </cols>
  <sheetData>
    <row r="1" spans="1:9" ht="15.75" customHeight="1" x14ac:dyDescent="0.25">
      <c r="B1" s="161"/>
      <c r="C1" s="259" t="s">
        <v>466</v>
      </c>
      <c r="D1" s="131"/>
      <c r="E1" s="131"/>
      <c r="F1" s="131"/>
      <c r="G1" s="131"/>
      <c r="H1" s="131"/>
    </row>
    <row r="2" spans="1:9" ht="30" customHeight="1" x14ac:dyDescent="0.25">
      <c r="B2" s="161"/>
      <c r="C2" s="259"/>
      <c r="D2" s="131"/>
      <c r="E2" s="131"/>
      <c r="F2" s="131"/>
      <c r="G2" s="131"/>
      <c r="H2" s="131"/>
    </row>
    <row r="3" spans="1:9" ht="133.5" customHeight="1" x14ac:dyDescent="0.25">
      <c r="B3" s="161"/>
      <c r="C3" s="259"/>
      <c r="D3" s="131"/>
      <c r="E3" s="131"/>
      <c r="F3" s="131"/>
      <c r="G3" s="131"/>
      <c r="H3" s="131"/>
    </row>
    <row r="4" spans="1:9" ht="15.75" hidden="1" customHeight="1" x14ac:dyDescent="0.25">
      <c r="B4" s="161"/>
      <c r="C4" s="161"/>
    </row>
    <row r="5" spans="1:9" ht="15.75" hidden="1" customHeight="1" x14ac:dyDescent="0.25">
      <c r="B5" s="161"/>
      <c r="C5" s="161"/>
    </row>
    <row r="6" spans="1:9" ht="44.25" customHeight="1" x14ac:dyDescent="0.25">
      <c r="A6" s="270" t="s">
        <v>431</v>
      </c>
      <c r="B6" s="270"/>
      <c r="C6" s="270"/>
    </row>
    <row r="7" spans="1:9" x14ac:dyDescent="0.25">
      <c r="B7" s="143"/>
      <c r="C7" s="144"/>
    </row>
    <row r="8" spans="1:9" x14ac:dyDescent="0.25">
      <c r="A8" s="168" t="s">
        <v>283</v>
      </c>
      <c r="B8" s="168" t="s">
        <v>284</v>
      </c>
      <c r="C8" s="162" t="s">
        <v>200</v>
      </c>
      <c r="D8" s="133"/>
      <c r="E8" s="133"/>
      <c r="F8" s="133"/>
      <c r="G8" s="133"/>
      <c r="H8" s="133"/>
      <c r="I8" s="133"/>
    </row>
    <row r="9" spans="1:9" x14ac:dyDescent="0.25">
      <c r="A9" s="168"/>
      <c r="B9" s="163"/>
      <c r="C9" s="164"/>
    </row>
    <row r="10" spans="1:9" ht="85.5" customHeight="1" x14ac:dyDescent="0.25">
      <c r="A10" s="198" t="s">
        <v>285</v>
      </c>
      <c r="B10" s="134" t="s">
        <v>286</v>
      </c>
      <c r="C10" s="203">
        <v>8005.7</v>
      </c>
    </row>
    <row r="11" spans="1:9" x14ac:dyDescent="0.25">
      <c r="A11" s="198"/>
      <c r="B11" s="169"/>
      <c r="C11" s="165"/>
    </row>
    <row r="12" spans="1:9" ht="15.75" hidden="1" customHeight="1" x14ac:dyDescent="0.25">
      <c r="A12" s="140"/>
      <c r="B12" s="169"/>
      <c r="C12" s="165"/>
    </row>
    <row r="13" spans="1:9" s="145" customFormat="1" ht="31.5" hidden="1" customHeight="1" x14ac:dyDescent="0.25">
      <c r="A13" s="199"/>
      <c r="B13" s="166"/>
      <c r="C13" s="165"/>
    </row>
    <row r="14" spans="1:9" s="145" customFormat="1" ht="15.75" hidden="1" customHeight="1" x14ac:dyDescent="0.25">
      <c r="A14" s="200"/>
      <c r="B14" s="166"/>
      <c r="C14" s="165"/>
      <c r="E14" s="145">
        <v>6476566.0999999996</v>
      </c>
      <c r="F14" s="145">
        <v>279131</v>
      </c>
      <c r="G14" s="145">
        <f>E14+F14+4100</f>
        <v>6759797.0999999996</v>
      </c>
    </row>
    <row r="15" spans="1:9" s="145" customFormat="1" ht="15.75" hidden="1" customHeight="1" x14ac:dyDescent="0.25">
      <c r="A15" s="200"/>
      <c r="B15" s="166"/>
      <c r="C15" s="165"/>
      <c r="E15" s="145">
        <v>6670222.0999999996</v>
      </c>
      <c r="F15" s="145">
        <v>115000</v>
      </c>
      <c r="G15" s="145">
        <f>E15+F15+80000</f>
        <v>6865222.0999999996</v>
      </c>
    </row>
    <row r="16" spans="1:9" s="145" customFormat="1" ht="15.75" hidden="1" customHeight="1" x14ac:dyDescent="0.25">
      <c r="A16" s="200"/>
      <c r="B16" s="166"/>
      <c r="C16" s="165"/>
      <c r="G16" s="145">
        <f>G14-G15</f>
        <v>-105425</v>
      </c>
    </row>
    <row r="17" spans="1:6" s="145" customFormat="1" ht="15.75" hidden="1" customHeight="1" x14ac:dyDescent="0.25">
      <c r="A17" s="200"/>
      <c r="B17" s="166"/>
      <c r="C17" s="165"/>
      <c r="E17" s="145">
        <f>E14-E15</f>
        <v>-193656</v>
      </c>
    </row>
    <row r="18" spans="1:6" s="146" customFormat="1" x14ac:dyDescent="0.25">
      <c r="A18" s="201"/>
      <c r="B18" s="167" t="s">
        <v>287</v>
      </c>
      <c r="C18" s="203">
        <f>'Приложение 6'!J13</f>
        <v>876.43</v>
      </c>
      <c r="D18" s="146" t="s">
        <v>288</v>
      </c>
      <c r="E18" s="146">
        <f>E14+150000</f>
        <v>6626566.0999999996</v>
      </c>
      <c r="F18" s="146">
        <v>195694.7</v>
      </c>
    </row>
    <row r="19" spans="1:6" s="147" customFormat="1" x14ac:dyDescent="0.25">
      <c r="A19" s="271" t="s">
        <v>289</v>
      </c>
      <c r="B19" s="272"/>
      <c r="C19" s="204">
        <f>C10+C18</f>
        <v>8882.1299999999992</v>
      </c>
      <c r="D19" s="147" t="s">
        <v>290</v>
      </c>
      <c r="E19" s="147">
        <f>E15+75000+150000</f>
        <v>6895222.0999999996</v>
      </c>
      <c r="F19" s="147">
        <f>F18+4100</f>
        <v>199794.7</v>
      </c>
    </row>
    <row r="20" spans="1:6" s="147" customFormat="1" hidden="1" x14ac:dyDescent="0.25">
      <c r="A20" s="148"/>
      <c r="B20" s="127"/>
      <c r="C20" s="149"/>
    </row>
    <row r="21" spans="1:6" hidden="1" x14ac:dyDescent="0.25">
      <c r="A21" s="148"/>
      <c r="B21" s="150"/>
      <c r="C21" s="149"/>
    </row>
    <row r="22" spans="1:6" x14ac:dyDescent="0.25">
      <c r="C22" s="15"/>
    </row>
    <row r="23" spans="1:6" hidden="1" x14ac:dyDescent="0.25">
      <c r="C23" s="15"/>
    </row>
    <row r="24" spans="1:6" x14ac:dyDescent="0.25">
      <c r="C24" s="15"/>
    </row>
    <row r="25" spans="1:6" x14ac:dyDescent="0.25">
      <c r="C25" s="15"/>
    </row>
    <row r="26" spans="1:6" s="146" customFormat="1" x14ac:dyDescent="0.25"/>
    <row r="27" spans="1:6" s="146" customFormat="1" x14ac:dyDescent="0.25"/>
    <row r="28" spans="1:6" s="146" customFormat="1" x14ac:dyDescent="0.25"/>
    <row r="29" spans="1:6" s="147" customFormat="1" x14ac:dyDescent="0.25"/>
    <row r="30" spans="1:6" s="147" customFormat="1" x14ac:dyDescent="0.25"/>
    <row r="31" spans="1:6" s="146" customFormat="1" x14ac:dyDescent="0.25"/>
    <row r="32" spans="1:6" s="147" customFormat="1" x14ac:dyDescent="0.25"/>
    <row r="33" spans="2:3" s="147" customFormat="1" x14ac:dyDescent="0.25"/>
    <row r="34" spans="2:3" x14ac:dyDescent="0.25">
      <c r="C34" s="15"/>
    </row>
    <row r="35" spans="2:3" x14ac:dyDescent="0.25">
      <c r="C35" s="15"/>
    </row>
    <row r="36" spans="2:3" x14ac:dyDescent="0.25">
      <c r="C36" s="15"/>
    </row>
    <row r="37" spans="2:3" x14ac:dyDescent="0.25">
      <c r="C37" s="15"/>
    </row>
    <row r="38" spans="2:3" x14ac:dyDescent="0.25">
      <c r="B38" s="151"/>
      <c r="C38" s="152"/>
    </row>
    <row r="39" spans="2:3" x14ac:dyDescent="0.25">
      <c r="B39" s="151"/>
      <c r="C39" s="152"/>
    </row>
    <row r="40" spans="2:3" x14ac:dyDescent="0.25">
      <c r="B40" s="151"/>
      <c r="C40" s="152"/>
    </row>
    <row r="41" spans="2:3" x14ac:dyDescent="0.25">
      <c r="B41" s="151"/>
      <c r="C41" s="152"/>
    </row>
    <row r="42" spans="2:3" x14ac:dyDescent="0.25">
      <c r="B42" s="153"/>
      <c r="C42" s="154"/>
    </row>
    <row r="43" spans="2:3" x14ac:dyDescent="0.25">
      <c r="B43" s="151"/>
      <c r="C43" s="152"/>
    </row>
    <row r="44" spans="2:3" x14ac:dyDescent="0.25">
      <c r="B44" s="151"/>
      <c r="C44" s="152"/>
    </row>
    <row r="45" spans="2:3" x14ac:dyDescent="0.25">
      <c r="B45" s="155"/>
      <c r="C45" s="156"/>
    </row>
    <row r="46" spans="2:3" x14ac:dyDescent="0.25">
      <c r="B46" s="151"/>
      <c r="C46" s="152"/>
    </row>
    <row r="47" spans="2:3" x14ac:dyDescent="0.25">
      <c r="B47" s="151"/>
      <c r="C47" s="152"/>
    </row>
    <row r="48" spans="2:3" x14ac:dyDescent="0.25">
      <c r="B48" s="155"/>
      <c r="C48" s="156"/>
    </row>
    <row r="49" spans="2:3" x14ac:dyDescent="0.25">
      <c r="B49" s="151"/>
      <c r="C49" s="152"/>
    </row>
    <row r="50" spans="2:3" x14ac:dyDescent="0.25">
      <c r="B50" s="151"/>
      <c r="C50" s="152"/>
    </row>
    <row r="51" spans="2:3" x14ac:dyDescent="0.25">
      <c r="B51" s="151"/>
      <c r="C51" s="152"/>
    </row>
    <row r="52" spans="2:3" x14ac:dyDescent="0.25">
      <c r="B52" s="151"/>
      <c r="C52" s="152"/>
    </row>
    <row r="53" spans="2:3" x14ac:dyDescent="0.25">
      <c r="B53" s="157"/>
      <c r="C53" s="158"/>
    </row>
    <row r="54" spans="2:3" x14ac:dyDescent="0.25">
      <c r="B54" s="157"/>
      <c r="C54" s="158"/>
    </row>
    <row r="55" spans="2:3" x14ac:dyDescent="0.25">
      <c r="B55" s="157"/>
      <c r="C55" s="158"/>
    </row>
    <row r="56" spans="2:3" x14ac:dyDescent="0.25">
      <c r="C56" s="159"/>
    </row>
    <row r="57" spans="2:3" x14ac:dyDescent="0.25">
      <c r="C57" s="159"/>
    </row>
    <row r="58" spans="2:3" x14ac:dyDescent="0.25">
      <c r="C58" s="159"/>
    </row>
    <row r="59" spans="2:3" x14ac:dyDescent="0.25">
      <c r="C59" s="159"/>
    </row>
    <row r="60" spans="2:3" x14ac:dyDescent="0.25">
      <c r="C60" s="159"/>
    </row>
    <row r="61" spans="2:3" x14ac:dyDescent="0.25">
      <c r="C61" s="159"/>
    </row>
    <row r="62" spans="2:3" x14ac:dyDescent="0.25">
      <c r="C62" s="159"/>
    </row>
    <row r="63" spans="2:3" x14ac:dyDescent="0.25">
      <c r="C63" s="159"/>
    </row>
    <row r="64" spans="2:3" x14ac:dyDescent="0.25">
      <c r="C64" s="159"/>
    </row>
    <row r="65" spans="3:3" x14ac:dyDescent="0.25">
      <c r="C65" s="159"/>
    </row>
    <row r="66" spans="3:3" x14ac:dyDescent="0.25">
      <c r="C66" s="159"/>
    </row>
    <row r="67" spans="3:3" x14ac:dyDescent="0.25">
      <c r="C67" s="159"/>
    </row>
    <row r="68" spans="3:3" x14ac:dyDescent="0.25">
      <c r="C68" s="159"/>
    </row>
    <row r="69" spans="3:3" x14ac:dyDescent="0.25">
      <c r="C69" s="159"/>
    </row>
    <row r="70" spans="3:3" x14ac:dyDescent="0.25">
      <c r="C70" s="159"/>
    </row>
    <row r="71" spans="3:3" x14ac:dyDescent="0.25">
      <c r="C71" s="159"/>
    </row>
    <row r="72" spans="3:3" x14ac:dyDescent="0.25">
      <c r="C72" s="159"/>
    </row>
    <row r="73" spans="3:3" x14ac:dyDescent="0.25">
      <c r="C73" s="159"/>
    </row>
    <row r="74" spans="3:3" x14ac:dyDescent="0.25">
      <c r="C74" s="159"/>
    </row>
    <row r="75" spans="3:3" x14ac:dyDescent="0.25">
      <c r="C75" s="159"/>
    </row>
    <row r="76" spans="3:3" x14ac:dyDescent="0.25">
      <c r="C76" s="159"/>
    </row>
    <row r="77" spans="3:3" x14ac:dyDescent="0.25">
      <c r="C77" s="159"/>
    </row>
    <row r="78" spans="3:3" x14ac:dyDescent="0.25">
      <c r="C78" s="159"/>
    </row>
    <row r="79" spans="3:3" x14ac:dyDescent="0.25">
      <c r="C79" s="159"/>
    </row>
    <row r="80" spans="3:3" x14ac:dyDescent="0.25">
      <c r="C80" s="159"/>
    </row>
    <row r="81" spans="3:3" x14ac:dyDescent="0.25">
      <c r="C81" s="159"/>
    </row>
    <row r="82" spans="3:3" x14ac:dyDescent="0.25">
      <c r="C82" s="159"/>
    </row>
    <row r="83" spans="3:3" x14ac:dyDescent="0.25">
      <c r="C83" s="159"/>
    </row>
    <row r="84" spans="3:3" x14ac:dyDescent="0.25">
      <c r="C84" s="159"/>
    </row>
    <row r="85" spans="3:3" x14ac:dyDescent="0.25">
      <c r="C85" s="159"/>
    </row>
    <row r="86" spans="3:3" x14ac:dyDescent="0.25">
      <c r="C86" s="159"/>
    </row>
    <row r="87" spans="3:3" x14ac:dyDescent="0.25">
      <c r="C87" s="159"/>
    </row>
    <row r="88" spans="3:3" x14ac:dyDescent="0.25">
      <c r="C88" s="159"/>
    </row>
    <row r="89" spans="3:3" x14ac:dyDescent="0.25">
      <c r="C89" s="159"/>
    </row>
    <row r="90" spans="3:3" x14ac:dyDescent="0.25">
      <c r="C90" s="159"/>
    </row>
    <row r="91" spans="3:3" x14ac:dyDescent="0.25">
      <c r="C91" s="159"/>
    </row>
    <row r="92" spans="3:3" x14ac:dyDescent="0.25">
      <c r="C92" s="159"/>
    </row>
    <row r="93" spans="3:3" x14ac:dyDescent="0.25">
      <c r="C93" s="159"/>
    </row>
    <row r="94" spans="3:3" x14ac:dyDescent="0.25">
      <c r="C94" s="159"/>
    </row>
    <row r="95" spans="3:3" x14ac:dyDescent="0.25">
      <c r="C95" s="159"/>
    </row>
    <row r="96" spans="3:3" x14ac:dyDescent="0.25">
      <c r="C96" s="159"/>
    </row>
    <row r="97" spans="3:3" x14ac:dyDescent="0.25">
      <c r="C97" s="159"/>
    </row>
    <row r="98" spans="3:3" x14ac:dyDescent="0.25">
      <c r="C98" s="159"/>
    </row>
    <row r="99" spans="3:3" x14ac:dyDescent="0.25">
      <c r="C99" s="159"/>
    </row>
    <row r="100" spans="3:3" x14ac:dyDescent="0.25">
      <c r="C100" s="159"/>
    </row>
    <row r="101" spans="3:3" x14ac:dyDescent="0.25">
      <c r="C101" s="159"/>
    </row>
    <row r="102" spans="3:3" x14ac:dyDescent="0.25">
      <c r="C102" s="159"/>
    </row>
    <row r="103" spans="3:3" x14ac:dyDescent="0.25">
      <c r="C103" s="159"/>
    </row>
    <row r="104" spans="3:3" x14ac:dyDescent="0.25">
      <c r="C104" s="159"/>
    </row>
    <row r="105" spans="3:3" x14ac:dyDescent="0.25">
      <c r="C105" s="159"/>
    </row>
    <row r="106" spans="3:3" x14ac:dyDescent="0.25">
      <c r="C106" s="159"/>
    </row>
    <row r="107" spans="3:3" x14ac:dyDescent="0.25">
      <c r="C107" s="159"/>
    </row>
    <row r="108" spans="3:3" x14ac:dyDescent="0.25">
      <c r="C108" s="159"/>
    </row>
    <row r="109" spans="3:3" x14ac:dyDescent="0.25">
      <c r="C109" s="159"/>
    </row>
    <row r="110" spans="3:3" x14ac:dyDescent="0.25">
      <c r="C110" s="159"/>
    </row>
    <row r="111" spans="3:3" x14ac:dyDescent="0.25">
      <c r="C111" s="159"/>
    </row>
    <row r="112" spans="3:3" x14ac:dyDescent="0.25">
      <c r="C112" s="159"/>
    </row>
    <row r="113" spans="3:3" x14ac:dyDescent="0.25">
      <c r="C113" s="159"/>
    </row>
    <row r="114" spans="3:3" x14ac:dyDescent="0.25">
      <c r="C114" s="159"/>
    </row>
    <row r="115" spans="3:3" x14ac:dyDescent="0.25">
      <c r="C115" s="159"/>
    </row>
    <row r="116" spans="3:3" x14ac:dyDescent="0.25">
      <c r="C116" s="159"/>
    </row>
    <row r="117" spans="3:3" x14ac:dyDescent="0.25">
      <c r="C117" s="159"/>
    </row>
    <row r="118" spans="3:3" x14ac:dyDescent="0.25">
      <c r="C118" s="159"/>
    </row>
    <row r="119" spans="3:3" x14ac:dyDescent="0.25">
      <c r="C119" s="159"/>
    </row>
    <row r="120" spans="3:3" x14ac:dyDescent="0.25">
      <c r="C120" s="159"/>
    </row>
    <row r="121" spans="3:3" x14ac:dyDescent="0.25">
      <c r="C121" s="159"/>
    </row>
    <row r="122" spans="3:3" x14ac:dyDescent="0.25">
      <c r="C122" s="159"/>
    </row>
    <row r="123" spans="3:3" x14ac:dyDescent="0.25">
      <c r="C123" s="159"/>
    </row>
    <row r="124" spans="3:3" x14ac:dyDescent="0.25">
      <c r="C124" s="159"/>
    </row>
    <row r="125" spans="3:3" x14ac:dyDescent="0.25">
      <c r="C125" s="159"/>
    </row>
    <row r="126" spans="3:3" x14ac:dyDescent="0.25">
      <c r="C126" s="159"/>
    </row>
    <row r="127" spans="3:3" x14ac:dyDescent="0.25">
      <c r="C127" s="159"/>
    </row>
    <row r="128" spans="3:3" x14ac:dyDescent="0.25">
      <c r="C128" s="159"/>
    </row>
    <row r="129" spans="3:3" x14ac:dyDescent="0.25">
      <c r="C129" s="159"/>
    </row>
    <row r="130" spans="3:3" x14ac:dyDescent="0.25">
      <c r="C130" s="159"/>
    </row>
    <row r="131" spans="3:3" x14ac:dyDescent="0.25">
      <c r="C131" s="159"/>
    </row>
    <row r="132" spans="3:3" x14ac:dyDescent="0.25">
      <c r="C132" s="159"/>
    </row>
    <row r="133" spans="3:3" x14ac:dyDescent="0.25">
      <c r="C133" s="159"/>
    </row>
    <row r="134" spans="3:3" x14ac:dyDescent="0.25">
      <c r="C134" s="159"/>
    </row>
    <row r="135" spans="3:3" x14ac:dyDescent="0.25">
      <c r="C135" s="159"/>
    </row>
    <row r="136" spans="3:3" x14ac:dyDescent="0.25">
      <c r="C136" s="159"/>
    </row>
    <row r="137" spans="3:3" x14ac:dyDescent="0.25">
      <c r="C137" s="159"/>
    </row>
    <row r="138" spans="3:3" x14ac:dyDescent="0.25">
      <c r="C138" s="159"/>
    </row>
    <row r="139" spans="3:3" x14ac:dyDescent="0.25">
      <c r="C139" s="159"/>
    </row>
    <row r="140" spans="3:3" x14ac:dyDescent="0.25">
      <c r="C140" s="159"/>
    </row>
    <row r="141" spans="3:3" x14ac:dyDescent="0.25">
      <c r="C141" s="159"/>
    </row>
    <row r="142" spans="3:3" x14ac:dyDescent="0.25">
      <c r="C142" s="159"/>
    </row>
    <row r="143" spans="3:3" x14ac:dyDescent="0.25">
      <c r="C143" s="159"/>
    </row>
    <row r="144" spans="3:3" x14ac:dyDescent="0.25">
      <c r="C144" s="159"/>
    </row>
    <row r="145" spans="3:3" x14ac:dyDescent="0.25">
      <c r="C145" s="159"/>
    </row>
    <row r="146" spans="3:3" x14ac:dyDescent="0.25">
      <c r="C146" s="159"/>
    </row>
    <row r="147" spans="3:3" x14ac:dyDescent="0.25">
      <c r="C147" s="159"/>
    </row>
    <row r="148" spans="3:3" x14ac:dyDescent="0.25">
      <c r="C148" s="159"/>
    </row>
    <row r="149" spans="3:3" x14ac:dyDescent="0.25">
      <c r="C149" s="159"/>
    </row>
    <row r="150" spans="3:3" x14ac:dyDescent="0.25">
      <c r="C150" s="159"/>
    </row>
    <row r="151" spans="3:3" x14ac:dyDescent="0.25">
      <c r="C151" s="159"/>
    </row>
    <row r="152" spans="3:3" x14ac:dyDescent="0.25">
      <c r="C152" s="159"/>
    </row>
    <row r="153" spans="3:3" x14ac:dyDescent="0.25">
      <c r="C153" s="159"/>
    </row>
    <row r="154" spans="3:3" x14ac:dyDescent="0.25">
      <c r="C154" s="159"/>
    </row>
    <row r="155" spans="3:3" x14ac:dyDescent="0.25">
      <c r="C155" s="159"/>
    </row>
    <row r="156" spans="3:3" x14ac:dyDescent="0.25">
      <c r="C156" s="159"/>
    </row>
    <row r="157" spans="3:3" x14ac:dyDescent="0.25">
      <c r="C157" s="159"/>
    </row>
    <row r="158" spans="3:3" x14ac:dyDescent="0.25">
      <c r="C158" s="159"/>
    </row>
    <row r="159" spans="3:3" x14ac:dyDescent="0.25">
      <c r="C159" s="159"/>
    </row>
    <row r="160" spans="3:3" x14ac:dyDescent="0.25">
      <c r="C160" s="159"/>
    </row>
    <row r="161" spans="3:3" x14ac:dyDescent="0.25">
      <c r="C161" s="159"/>
    </row>
    <row r="162" spans="3:3" x14ac:dyDescent="0.25">
      <c r="C162" s="159"/>
    </row>
    <row r="163" spans="3:3" x14ac:dyDescent="0.25">
      <c r="C163" s="159"/>
    </row>
    <row r="164" spans="3:3" x14ac:dyDescent="0.25">
      <c r="C164" s="159"/>
    </row>
    <row r="165" spans="3:3" x14ac:dyDescent="0.25">
      <c r="C165" s="159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2"/>
  <sheetViews>
    <sheetView topLeftCell="A10" workbookViewId="0">
      <selection activeCell="G17" sqref="G17"/>
    </sheetView>
  </sheetViews>
  <sheetFormatPr defaultRowHeight="12.75" x14ac:dyDescent="0.2"/>
  <cols>
    <col min="1" max="1" width="9.140625" style="38"/>
    <col min="2" max="2" width="64.5703125" customWidth="1"/>
  </cols>
  <sheetData>
    <row r="1" spans="1:10" x14ac:dyDescent="0.2">
      <c r="A1" s="273" t="s">
        <v>121</v>
      </c>
      <c r="B1" s="273"/>
    </row>
    <row r="2" spans="1:10" ht="27" customHeight="1" x14ac:dyDescent="0.2">
      <c r="A2" s="179">
        <v>1</v>
      </c>
      <c r="B2" s="81" t="s">
        <v>306</v>
      </c>
      <c r="C2" s="80"/>
      <c r="D2" s="80"/>
    </row>
    <row r="3" spans="1:10" ht="27" customHeight="1" x14ac:dyDescent="0.2">
      <c r="A3" s="179">
        <v>2</v>
      </c>
      <c r="B3" s="83" t="s">
        <v>307</v>
      </c>
      <c r="C3" s="82"/>
      <c r="D3" s="82"/>
    </row>
    <row r="4" spans="1:10" ht="27" customHeight="1" x14ac:dyDescent="0.2">
      <c r="A4" s="179">
        <v>3</v>
      </c>
      <c r="B4" s="83" t="s">
        <v>369</v>
      </c>
      <c r="C4" s="82"/>
      <c r="D4" s="82"/>
    </row>
    <row r="5" spans="1:10" ht="27" customHeight="1" x14ac:dyDescent="0.2">
      <c r="A5" s="179">
        <v>4</v>
      </c>
      <c r="B5" s="84" t="s">
        <v>370</v>
      </c>
      <c r="C5" s="80"/>
      <c r="D5" s="80"/>
      <c r="E5" s="80"/>
      <c r="F5" s="80"/>
    </row>
    <row r="6" spans="1:10" ht="27" customHeight="1" x14ac:dyDescent="0.2">
      <c r="A6" s="179">
        <v>5</v>
      </c>
      <c r="B6" s="84" t="s">
        <v>374</v>
      </c>
      <c r="C6" s="80"/>
      <c r="D6" s="80"/>
      <c r="E6" s="80"/>
      <c r="F6" s="80"/>
    </row>
    <row r="7" spans="1:10" ht="42.75" customHeight="1" x14ac:dyDescent="0.2">
      <c r="A7" s="179">
        <v>6</v>
      </c>
      <c r="B7" s="86" t="s">
        <v>371</v>
      </c>
      <c r="C7" s="85"/>
      <c r="D7" s="85"/>
      <c r="E7" s="85"/>
    </row>
    <row r="8" spans="1:10" ht="40.5" customHeight="1" x14ac:dyDescent="0.2">
      <c r="A8" s="179">
        <v>7</v>
      </c>
      <c r="B8" s="81" t="s">
        <v>375</v>
      </c>
      <c r="C8" s="88"/>
      <c r="D8" s="88"/>
      <c r="E8" s="88"/>
    </row>
    <row r="9" spans="1:10" ht="32.25" customHeight="1" x14ac:dyDescent="0.2">
      <c r="A9" s="179">
        <v>8</v>
      </c>
      <c r="B9" s="92" t="s">
        <v>372</v>
      </c>
      <c r="C9" s="85"/>
      <c r="D9" s="85"/>
      <c r="E9" s="85"/>
      <c r="F9" s="85"/>
      <c r="G9" s="85"/>
      <c r="H9" s="85"/>
      <c r="I9" s="87"/>
    </row>
    <row r="10" spans="1:10" ht="33.75" customHeight="1" x14ac:dyDescent="0.2">
      <c r="A10" s="179">
        <v>9</v>
      </c>
      <c r="B10" s="92" t="s">
        <v>373</v>
      </c>
      <c r="C10" s="85"/>
      <c r="D10" s="85"/>
      <c r="E10" s="85"/>
      <c r="F10" s="85"/>
      <c r="G10" s="85"/>
      <c r="H10" s="85"/>
      <c r="I10" s="89"/>
      <c r="J10" s="87"/>
    </row>
    <row r="11" spans="1:10" ht="66" customHeight="1" x14ac:dyDescent="0.2">
      <c r="A11" s="179">
        <v>10</v>
      </c>
      <c r="B11" s="81" t="s">
        <v>376</v>
      </c>
      <c r="C11" s="90"/>
      <c r="D11" s="90"/>
      <c r="E11" s="90"/>
      <c r="F11" s="90"/>
      <c r="G11" s="90"/>
      <c r="H11" s="90"/>
      <c r="I11" s="91"/>
    </row>
    <row r="12" spans="1:10" ht="66" customHeight="1" x14ac:dyDescent="0.2">
      <c r="A12" s="179">
        <v>11</v>
      </c>
      <c r="B12" s="81" t="s">
        <v>377</v>
      </c>
    </row>
    <row r="13" spans="1:10" ht="27" customHeight="1" x14ac:dyDescent="0.2">
      <c r="A13" s="179">
        <v>12</v>
      </c>
      <c r="B13" s="81" t="s">
        <v>368</v>
      </c>
    </row>
    <row r="14" spans="1:10" ht="27" customHeight="1" x14ac:dyDescent="0.2">
      <c r="A14" s="179">
        <v>13</v>
      </c>
      <c r="B14" s="81" t="s">
        <v>378</v>
      </c>
    </row>
    <row r="15" spans="1:10" ht="27" customHeight="1" x14ac:dyDescent="0.2">
      <c r="A15" s="179">
        <v>14</v>
      </c>
      <c r="B15" s="37"/>
    </row>
    <row r="16" spans="1:10" ht="27" customHeight="1" x14ac:dyDescent="0.2">
      <c r="A16" s="179">
        <v>15</v>
      </c>
      <c r="B16" s="37"/>
    </row>
    <row r="17" spans="1:2" ht="27" customHeight="1" x14ac:dyDescent="0.2">
      <c r="A17" s="179">
        <v>16</v>
      </c>
      <c r="B17" s="37"/>
    </row>
    <row r="18" spans="1:2" ht="27" customHeight="1" x14ac:dyDescent="0.2">
      <c r="A18" s="179">
        <v>17</v>
      </c>
      <c r="B18" s="37"/>
    </row>
    <row r="19" spans="1:2" ht="27" customHeight="1" x14ac:dyDescent="0.2">
      <c r="A19" s="179">
        <v>18</v>
      </c>
      <c r="B19" s="37"/>
    </row>
    <row r="20" spans="1:2" ht="27" customHeight="1" x14ac:dyDescent="0.2">
      <c r="A20" s="179">
        <v>19</v>
      </c>
      <c r="B20" s="37"/>
    </row>
    <row r="21" spans="1:2" ht="27" customHeight="1" x14ac:dyDescent="0.2">
      <c r="A21" s="179">
        <v>20</v>
      </c>
      <c r="B21" s="37"/>
    </row>
    <row r="22" spans="1:2" ht="27" customHeight="1" x14ac:dyDescent="0.2">
      <c r="A22" s="179">
        <v>21</v>
      </c>
      <c r="B22" s="37"/>
    </row>
    <row r="23" spans="1:2" ht="27" customHeight="1" x14ac:dyDescent="0.2">
      <c r="A23" s="179">
        <v>22</v>
      </c>
      <c r="B23" s="37"/>
    </row>
    <row r="24" spans="1:2" ht="27" customHeight="1" x14ac:dyDescent="0.2">
      <c r="A24" s="179">
        <v>23</v>
      </c>
      <c r="B24" s="37"/>
    </row>
    <row r="25" spans="1:2" ht="27" customHeight="1" x14ac:dyDescent="0.2">
      <c r="A25" s="179">
        <v>24</v>
      </c>
      <c r="B25" s="37"/>
    </row>
    <row r="26" spans="1:2" ht="27" customHeight="1" x14ac:dyDescent="0.2">
      <c r="A26" s="179">
        <v>25</v>
      </c>
      <c r="B26" s="37"/>
    </row>
    <row r="27" spans="1:2" ht="27" customHeight="1" x14ac:dyDescent="0.2">
      <c r="A27" s="179">
        <v>26</v>
      </c>
      <c r="B27" s="37"/>
    </row>
    <row r="28" spans="1:2" ht="27" customHeight="1" x14ac:dyDescent="0.2">
      <c r="A28" s="179">
        <v>27</v>
      </c>
      <c r="B28" s="37"/>
    </row>
    <row r="29" spans="1:2" ht="27" customHeight="1" x14ac:dyDescent="0.2">
      <c r="A29" s="179">
        <v>28</v>
      </c>
      <c r="B29" s="37"/>
    </row>
    <row r="30" spans="1:2" ht="27" customHeight="1" x14ac:dyDescent="0.2">
      <c r="A30" s="179">
        <v>29</v>
      </c>
      <c r="B30" s="37"/>
    </row>
    <row r="31" spans="1:2" ht="27" customHeight="1" x14ac:dyDescent="0.2">
      <c r="A31" s="179">
        <v>30</v>
      </c>
      <c r="B31" s="37"/>
    </row>
    <row r="32" spans="1:2" ht="27" customHeight="1" x14ac:dyDescent="0.2">
      <c r="A32" s="179">
        <v>31</v>
      </c>
      <c r="B32" s="37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Перечень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2023-01-10T09:06:05Z</cp:lastPrinted>
  <dcterms:created xsi:type="dcterms:W3CDTF">2007-09-12T09:25:25Z</dcterms:created>
  <dcterms:modified xsi:type="dcterms:W3CDTF">2023-01-10T09:07:23Z</dcterms:modified>
</cp:coreProperties>
</file>